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_DATA\Dokumenty\01  NRZ\WEB nrz-no.cz\NRZ 26-0402\dokument\"/>
    </mc:Choice>
  </mc:AlternateContent>
  <bookViews>
    <workbookView xWindow="0" yWindow="6480" windowWidth="18465" windowHeight="6825"/>
  </bookViews>
  <sheets>
    <sheet name="Rozpočet" sheetId="1" r:id="rId1"/>
  </sheets>
  <definedNames>
    <definedName name="_xlnm.Print_Area" localSheetId="0">Rozpočet!$A$1:$R$45</definedName>
  </definedNames>
  <calcPr calcId="152511"/>
</workbook>
</file>

<file path=xl/calcChain.xml><?xml version="1.0" encoding="utf-8"?>
<calcChain xmlns="http://schemas.openxmlformats.org/spreadsheetml/2006/main">
  <c r="A51" i="1" l="1"/>
  <c r="O16" i="1" l="1"/>
  <c r="M16" i="1"/>
  <c r="R35" i="1"/>
  <c r="Q35" i="1"/>
  <c r="P35" i="1"/>
  <c r="O35" i="1"/>
  <c r="N35" i="1"/>
  <c r="M35" i="1"/>
  <c r="L35" i="1"/>
  <c r="K35" i="1"/>
  <c r="J35" i="1"/>
  <c r="I35" i="1"/>
  <c r="E17" i="1"/>
  <c r="J3" i="1" l="1"/>
  <c r="L3" i="1" l="1"/>
  <c r="N3" i="1" s="1"/>
  <c r="P3" i="1" s="1"/>
  <c r="R3" i="1" s="1"/>
  <c r="A2" i="1" l="1"/>
  <c r="A1" i="1"/>
  <c r="Q6" i="1" l="1"/>
  <c r="O6" i="1"/>
  <c r="M6" i="1"/>
  <c r="K6" i="1"/>
  <c r="I6" i="1"/>
  <c r="A50" i="1"/>
  <c r="A49" i="1"/>
  <c r="A48" i="1"/>
  <c r="R4" i="1"/>
  <c r="Q4" i="1"/>
  <c r="P4" i="1"/>
  <c r="O4" i="1"/>
  <c r="N4" i="1"/>
  <c r="M4" i="1"/>
  <c r="K4" i="1"/>
  <c r="L4" i="1"/>
  <c r="J4" i="1"/>
  <c r="I4" i="1"/>
  <c r="K3" i="1"/>
  <c r="M3" i="1" s="1"/>
  <c r="O3" i="1" s="1"/>
  <c r="Q3" i="1" s="1"/>
  <c r="F5" i="1"/>
  <c r="F6" i="1"/>
  <c r="Q5" i="1"/>
  <c r="F7" i="1"/>
  <c r="G7" i="1"/>
  <c r="F8" i="1"/>
  <c r="E6" i="1" s="1"/>
  <c r="G8" i="1"/>
  <c r="F9" i="1"/>
  <c r="I9" i="1"/>
  <c r="K9" i="1"/>
  <c r="M9" i="1"/>
  <c r="O9" i="1"/>
  <c r="Q9" i="1"/>
  <c r="F10" i="1"/>
  <c r="E9" i="1" s="1"/>
  <c r="G10" i="1"/>
  <c r="H10" i="1"/>
  <c r="F11" i="1"/>
  <c r="G11" i="1"/>
  <c r="H11" i="1"/>
  <c r="F12" i="1"/>
  <c r="G12" i="1"/>
  <c r="H12" i="1"/>
  <c r="F13" i="1"/>
  <c r="G13" i="1"/>
  <c r="H13" i="1"/>
  <c r="F14" i="1"/>
  <c r="E41" i="1" s="1"/>
  <c r="G14" i="1"/>
  <c r="J14" i="1"/>
  <c r="J9" i="1" s="1"/>
  <c r="J5" i="1" s="1"/>
  <c r="L14" i="1"/>
  <c r="L9" i="1" s="1"/>
  <c r="L5" i="1" s="1"/>
  <c r="N14" i="1"/>
  <c r="N9" i="1" s="1"/>
  <c r="N5" i="1" s="1"/>
  <c r="P14" i="1"/>
  <c r="P9" i="1"/>
  <c r="P5" i="1" s="1"/>
  <c r="R14" i="1"/>
  <c r="R9" i="1"/>
  <c r="R5" i="1"/>
  <c r="F15" i="1"/>
  <c r="G15" i="1"/>
  <c r="H15" i="1"/>
  <c r="F16" i="1"/>
  <c r="E39" i="1" s="1"/>
  <c r="F17" i="1"/>
  <c r="F18" i="1"/>
  <c r="I18" i="1"/>
  <c r="I16" i="1" s="1"/>
  <c r="J18" i="1"/>
  <c r="K18" i="1"/>
  <c r="K16" i="1" s="1"/>
  <c r="L18" i="1"/>
  <c r="M18" i="1"/>
  <c r="N18" i="1"/>
  <c r="O18" i="1"/>
  <c r="P18" i="1"/>
  <c r="Q18" i="1"/>
  <c r="R18" i="1"/>
  <c r="R16" i="1" s="1"/>
  <c r="F19" i="1"/>
  <c r="G19" i="1"/>
  <c r="H19" i="1"/>
  <c r="S19" i="1"/>
  <c r="F20" i="1"/>
  <c r="G20" i="1"/>
  <c r="H20" i="1"/>
  <c r="S20" i="1"/>
  <c r="F21" i="1"/>
  <c r="G21" i="1"/>
  <c r="H21" i="1"/>
  <c r="S21" i="1"/>
  <c r="F22" i="1"/>
  <c r="G22" i="1"/>
  <c r="H22" i="1"/>
  <c r="S22" i="1"/>
  <c r="F23" i="1"/>
  <c r="G23" i="1"/>
  <c r="H23" i="1"/>
  <c r="S23" i="1"/>
  <c r="F24" i="1"/>
  <c r="I24" i="1"/>
  <c r="G24" i="1" s="1"/>
  <c r="J24" i="1"/>
  <c r="K24" i="1"/>
  <c r="L24" i="1"/>
  <c r="M24" i="1"/>
  <c r="N24" i="1"/>
  <c r="O24" i="1"/>
  <c r="P24" i="1"/>
  <c r="Q24" i="1"/>
  <c r="R24" i="1"/>
  <c r="F25" i="1"/>
  <c r="G25" i="1"/>
  <c r="H25" i="1"/>
  <c r="S25" i="1"/>
  <c r="F26" i="1"/>
  <c r="G26" i="1"/>
  <c r="H26" i="1"/>
  <c r="S26" i="1"/>
  <c r="F27" i="1"/>
  <c r="G27" i="1"/>
  <c r="H27" i="1"/>
  <c r="S27" i="1"/>
  <c r="F28" i="1"/>
  <c r="G28" i="1"/>
  <c r="H28" i="1"/>
  <c r="S28" i="1"/>
  <c r="F29" i="1"/>
  <c r="E24" i="1" s="1"/>
  <c r="G29" i="1"/>
  <c r="H29" i="1"/>
  <c r="S29" i="1"/>
  <c r="F30" i="1"/>
  <c r="I30" i="1"/>
  <c r="G30" i="1" s="1"/>
  <c r="J30" i="1"/>
  <c r="K30" i="1"/>
  <c r="L30" i="1"/>
  <c r="M30" i="1"/>
  <c r="N30" i="1"/>
  <c r="O30" i="1"/>
  <c r="P30" i="1"/>
  <c r="Q30" i="1"/>
  <c r="R30" i="1"/>
  <c r="F31" i="1"/>
  <c r="E30" i="1" s="1"/>
  <c r="G31" i="1"/>
  <c r="H31" i="1"/>
  <c r="S31" i="1"/>
  <c r="F32" i="1"/>
  <c r="G32" i="1"/>
  <c r="H32" i="1"/>
  <c r="S32" i="1"/>
  <c r="F33" i="1"/>
  <c r="G33" i="1"/>
  <c r="H33" i="1"/>
  <c r="S33" i="1"/>
  <c r="F34" i="1"/>
  <c r="G34" i="1"/>
  <c r="H34" i="1"/>
  <c r="S34" i="1"/>
  <c r="F35" i="1"/>
  <c r="F36" i="1"/>
  <c r="G36" i="1"/>
  <c r="H36" i="1"/>
  <c r="S36" i="1"/>
  <c r="F37" i="1"/>
  <c r="G37" i="1"/>
  <c r="H37" i="1"/>
  <c r="S37" i="1"/>
  <c r="F38" i="1"/>
  <c r="G38" i="1"/>
  <c r="H38" i="1"/>
  <c r="S38" i="1"/>
  <c r="F39" i="1"/>
  <c r="F41" i="1"/>
  <c r="F42" i="1"/>
  <c r="D42" i="1"/>
  <c r="E18" i="1"/>
  <c r="E5" i="1"/>
  <c r="M5" i="1"/>
  <c r="H18" i="1" l="1"/>
  <c r="G9" i="1"/>
  <c r="I5" i="1"/>
  <c r="I39" i="1" s="1"/>
  <c r="I41" i="1" s="1"/>
  <c r="Q16" i="1"/>
  <c r="R17" i="1"/>
  <c r="Q17" i="1"/>
  <c r="G18" i="1"/>
  <c r="H24" i="1"/>
  <c r="P16" i="1"/>
  <c r="O17" i="1"/>
  <c r="P17" i="1"/>
  <c r="N16" i="1"/>
  <c r="N17" i="1"/>
  <c r="M17" i="1"/>
  <c r="H30" i="1"/>
  <c r="K17" i="1"/>
  <c r="L16" i="1"/>
  <c r="L17" i="1"/>
  <c r="J16" i="1"/>
  <c r="J39" i="1" s="1"/>
  <c r="J17" i="1"/>
  <c r="I17" i="1"/>
  <c r="G6" i="1"/>
  <c r="E16" i="1"/>
  <c r="H9" i="1"/>
  <c r="H5" i="1" s="1"/>
  <c r="K5" i="1"/>
  <c r="O5" i="1"/>
  <c r="H14" i="1"/>
  <c r="G5" i="1" l="1"/>
  <c r="I42" i="1"/>
  <c r="J41" i="1"/>
  <c r="J42" i="1"/>
  <c r="J43" i="1" s="1"/>
  <c r="K39" i="1"/>
  <c r="K41" i="1" l="1"/>
  <c r="K42" i="1"/>
  <c r="L42" i="1"/>
  <c r="L43" i="1" s="1"/>
  <c r="L39" i="1"/>
  <c r="L41" i="1" s="1"/>
  <c r="M39" i="1"/>
  <c r="M41" i="1" l="1"/>
  <c r="M42" i="1"/>
  <c r="N39" i="1"/>
  <c r="N41" i="1" l="1"/>
  <c r="N42" i="1"/>
  <c r="N43" i="1" s="1"/>
  <c r="O39" i="1"/>
  <c r="O41" i="1" s="1"/>
  <c r="P39" i="1"/>
  <c r="P42" i="1"/>
  <c r="Q43" i="1" s="1"/>
  <c r="O42" i="1" l="1"/>
  <c r="P41" i="1"/>
  <c r="G35" i="1"/>
  <c r="Q39" i="1"/>
  <c r="G39" i="1" s="1"/>
  <c r="Q42" i="1" l="1"/>
  <c r="G42" i="1"/>
  <c r="G41" i="1"/>
  <c r="Q41" i="1"/>
  <c r="H35" i="1"/>
  <c r="G17" i="1"/>
  <c r="G16" i="1" s="1"/>
  <c r="R42" i="1"/>
  <c r="R43" i="1" s="1"/>
  <c r="H43" i="1" s="1"/>
  <c r="H42" i="1" s="1"/>
  <c r="H17" i="1"/>
  <c r="H16" i="1" s="1"/>
  <c r="R39" i="1" l="1"/>
  <c r="H39" i="1" l="1"/>
  <c r="H41" i="1" s="1"/>
  <c r="R41" i="1"/>
</calcChain>
</file>

<file path=xl/comments1.xml><?xml version="1.0" encoding="utf-8"?>
<comments xmlns="http://schemas.openxmlformats.org/spreadsheetml/2006/main">
  <authors>
    <author>A S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Rok lze zadat jako číslo, tj. bez pomlčky za číslem</t>
        </r>
      </text>
    </comment>
  </commentList>
</comments>
</file>

<file path=xl/sharedStrings.xml><?xml version="1.0" encoding="utf-8"?>
<sst xmlns="http://schemas.openxmlformats.org/spreadsheetml/2006/main" count="53" uniqueCount="49">
  <si>
    <t>spotřebované nákupy</t>
  </si>
  <si>
    <t>služby</t>
  </si>
  <si>
    <t>Projekt celkem</t>
  </si>
  <si>
    <t>T e x t</t>
  </si>
  <si>
    <t xml:space="preserve"> c e l k e m</t>
  </si>
  <si>
    <t xml:space="preserve"> provozní materiál</t>
  </si>
  <si>
    <t xml:space="preserve"> kancelářské potřeby</t>
  </si>
  <si>
    <t xml:space="preserve"> energie</t>
  </si>
  <si>
    <t xml:space="preserve"> PHM</t>
  </si>
  <si>
    <t xml:space="preserve"> ostatní nákupy</t>
  </si>
  <si>
    <t xml:space="preserve"> opravy</t>
  </si>
  <si>
    <t xml:space="preserve"> cestovné</t>
  </si>
  <si>
    <t xml:space="preserve"> pohoštění</t>
  </si>
  <si>
    <t xml:space="preserve"> školení, semináře</t>
  </si>
  <si>
    <t xml:space="preserve"> ostatní služby</t>
  </si>
  <si>
    <t xml:space="preserve"> mzdové naklady</t>
  </si>
  <si>
    <t xml:space="preserve"> sociální náklady</t>
  </si>
  <si>
    <t xml:space="preserve"> O b c h o d n í   m a r ž e</t>
  </si>
  <si>
    <t xml:space="preserve"> tržby za prodej zboží</t>
  </si>
  <si>
    <t>v tom</t>
  </si>
  <si>
    <t>název organizace</t>
  </si>
  <si>
    <t>Čís. řád.</t>
  </si>
  <si>
    <t xml:space="preserve"> ostatní výdaje</t>
  </si>
  <si>
    <t xml:space="preserve"> zdravotní a sociální pojištění</t>
  </si>
  <si>
    <t>Razítko, datum, jméno a podpis:</t>
  </si>
  <si>
    <t xml:space="preserve"> jiné osobní náklady</t>
  </si>
  <si>
    <t xml:space="preserve"> V ý d a j e  2 - investiční (pořízení DHM, DNM)</t>
  </si>
  <si>
    <t xml:space="preserve"> vlastní provozní činnost</t>
  </si>
  <si>
    <t>v    tom</t>
  </si>
  <si>
    <t xml:space="preserve"> V ý d a j e  1 - provozní</t>
  </si>
  <si>
    <t xml:space="preserve"> V ý d a j e  c e l k e m</t>
  </si>
  <si>
    <t xml:space="preserve"> P ř í j m y   o s t a t n í</t>
  </si>
  <si>
    <t xml:space="preserve"> jiné příjmy</t>
  </si>
  <si>
    <t xml:space="preserve"> P ř í j m y  c e l k e m</t>
  </si>
  <si>
    <t xml:space="preserve"> Příjmy celkem - výdaje celkem</t>
  </si>
  <si>
    <t xml:space="preserve"> nadační příspěvek od NRZ</t>
  </si>
  <si>
    <t>příspěvky     a dary</t>
  </si>
  <si>
    <t xml:space="preserve"> % podílů ročních NP od NRZ
 na sumě NP od NRZ</t>
  </si>
  <si>
    <t xml:space="preserve"> % podílu nadačního příspěvku (NP) od NRZ
 na celkových příjmech</t>
  </si>
  <si>
    <t>c e l k e m</t>
  </si>
  <si>
    <t>v   t o m
z nadačního příspěvku</t>
  </si>
  <si>
    <r>
      <rPr>
        <b/>
        <sz val="12"/>
        <color indexed="10"/>
        <rFont val="Arial CE"/>
        <charset val="238"/>
      </rPr>
      <t xml:space="preserve"> &lt;&lt;&lt;  Buňka [A46] ... kód barevné výplně vstupních buněk</t>
    </r>
    <r>
      <rPr>
        <sz val="12"/>
        <color indexed="10"/>
        <rFont val="Arial CE"/>
        <charset val="238"/>
      </rPr>
      <t xml:space="preserve">  (</t>
    </r>
    <r>
      <rPr>
        <b/>
        <sz val="12"/>
        <color indexed="10"/>
        <rFont val="Arial CE"/>
        <charset val="238"/>
      </rPr>
      <t>1</t>
    </r>
    <r>
      <rPr>
        <sz val="12"/>
        <color indexed="10"/>
        <rFont val="Arial CE"/>
        <charset val="238"/>
      </rPr>
      <t xml:space="preserve"> … </t>
    </r>
    <r>
      <rPr>
        <sz val="12"/>
        <color indexed="17"/>
        <rFont val="Arial CE"/>
        <charset val="238"/>
      </rPr>
      <t>zelená výplň</t>
    </r>
    <r>
      <rPr>
        <sz val="12"/>
        <color indexed="10"/>
        <rFont val="Arial CE"/>
        <charset val="238"/>
      </rPr>
      <t xml:space="preserve">, </t>
    </r>
    <r>
      <rPr>
        <b/>
        <sz val="12"/>
        <color indexed="10"/>
        <rFont val="Arial CE"/>
        <charset val="238"/>
      </rPr>
      <t>0</t>
    </r>
    <r>
      <rPr>
        <sz val="12"/>
        <color indexed="10"/>
        <rFont val="Arial CE"/>
        <charset val="238"/>
      </rPr>
      <t xml:space="preserve"> … bezbarvá výplň pro tisk)</t>
    </r>
  </si>
  <si>
    <t xml:space="preserve"> náklady pořízení prodaného zboží</t>
  </si>
  <si>
    <t>1/</t>
  </si>
  <si>
    <r>
      <rPr>
        <b/>
        <vertAlign val="superscript"/>
        <sz val="14"/>
        <rFont val="Arial CE"/>
        <charset val="238"/>
      </rPr>
      <t>1/</t>
    </r>
    <r>
      <rPr>
        <i/>
        <sz val="10"/>
        <rFont val="Arial CE"/>
        <family val="2"/>
        <charset val="238"/>
      </rPr>
      <t xml:space="preserve">  Rozklad jednotlivých položek příjmů a výdajů včetně příslušného komentáře k nim se uvádí v projektu nebo v příloze k tomuto rozpočtu.</t>
    </r>
  </si>
  <si>
    <t>osobní
náklady/výdaje</t>
  </si>
  <si>
    <t>ostatní</t>
  </si>
  <si>
    <t xml:space="preserve">ř.32 až 33 </t>
  </si>
  <si>
    <t xml:space="preserve"> &lt;&lt;&lt;  Buňka [A47] ... kód "0" pro Rozpočet příjmů a výdajů na projekt nebo "1" pro Vyhodnocení příjmů a výdajů na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</si>
</sst>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"/>
    <numFmt numFmtId="165" formatCode="0\ \ \-"/>
  </numFmts>
  <fonts count="28" x14ac:knownFonts="1">
    <font>
      <sz val="9"/>
      <name val="Arial CE"/>
      <family val="2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14"/>
      <name val="Arial CE"/>
      <family val="2"/>
      <charset val="238"/>
    </font>
    <font>
      <b/>
      <i/>
      <sz val="9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8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family val="2"/>
      <charset val="238"/>
    </font>
    <font>
      <sz val="9"/>
      <color indexed="9"/>
      <name val="Arial CE"/>
      <family val="2"/>
      <charset val="238"/>
    </font>
    <font>
      <b/>
      <sz val="9"/>
      <color indexed="81"/>
      <name val="Tahoma"/>
      <family val="2"/>
    </font>
    <font>
      <b/>
      <sz val="16"/>
      <color indexed="10"/>
      <name val="Arial CE"/>
      <family val="2"/>
      <charset val="238"/>
    </font>
    <font>
      <b/>
      <i/>
      <sz val="10"/>
      <name val="Arial CE"/>
      <charset val="238"/>
    </font>
    <font>
      <b/>
      <sz val="12"/>
      <color indexed="10"/>
      <name val="Arial CE"/>
      <charset val="238"/>
    </font>
    <font>
      <sz val="12"/>
      <color indexed="10"/>
      <name val="Arial CE"/>
      <charset val="238"/>
    </font>
    <font>
      <sz val="12"/>
      <color indexed="17"/>
      <name val="Arial CE"/>
      <charset val="238"/>
    </font>
    <font>
      <b/>
      <i/>
      <sz val="12"/>
      <color rgb="FFFF0000"/>
      <name val="Arial CE"/>
      <charset val="238"/>
    </font>
    <font>
      <b/>
      <sz val="12"/>
      <color rgb="FFFF0000"/>
      <name val="Arial CE"/>
      <charset val="238"/>
    </font>
    <font>
      <sz val="12"/>
      <color rgb="FFFF0000"/>
      <name val="Arial CE"/>
      <charset val="238"/>
    </font>
    <font>
      <b/>
      <sz val="18"/>
      <color rgb="FFFF0000"/>
      <name val="Arial CE"/>
      <charset val="238"/>
    </font>
    <font>
      <b/>
      <vertAlign val="superscript"/>
      <sz val="16"/>
      <name val="Arial CE"/>
      <family val="2"/>
      <charset val="238"/>
    </font>
    <font>
      <vertAlign val="superscript"/>
      <sz val="14"/>
      <name val="Arial CE"/>
      <charset val="238"/>
    </font>
    <font>
      <b/>
      <vertAlign val="superscript"/>
      <sz val="14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164" fontId="0" fillId="0" borderId="0">
      <alignment vertical="center"/>
      <protection hidden="1"/>
    </xf>
  </cellStyleXfs>
  <cellXfs count="180">
    <xf numFmtId="164" fontId="0" fillId="0" borderId="0" xfId="0">
      <alignment vertical="center"/>
      <protection hidden="1"/>
    </xf>
    <xf numFmtId="164" fontId="4" fillId="0" borderId="0" xfId="0" applyFont="1" applyAlignment="1">
      <alignment horizontal="center" vertical="center" wrapText="1"/>
      <protection hidden="1"/>
    </xf>
    <xf numFmtId="164" fontId="3" fillId="0" borderId="0" xfId="0" applyFont="1" applyAlignment="1">
      <alignment horizontal="center" vertical="center"/>
      <protection hidden="1"/>
    </xf>
    <xf numFmtId="0" fontId="9" fillId="0" borderId="0" xfId="0" applyNumberFormat="1" applyFont="1" applyAlignment="1">
      <alignment horizontal="center" vertical="center"/>
      <protection hidden="1"/>
    </xf>
    <xf numFmtId="164" fontId="0" fillId="0" borderId="0" xfId="0" applyAlignment="1">
      <alignment horizontal="right" vertical="center"/>
      <protection hidden="1"/>
    </xf>
    <xf numFmtId="164" fontId="12" fillId="0" borderId="0" xfId="0" applyFont="1">
      <alignment vertical="center"/>
      <protection hidden="1"/>
    </xf>
    <xf numFmtId="164" fontId="9" fillId="0" borderId="1" xfId="0" applyFont="1" applyBorder="1">
      <alignment vertical="center"/>
      <protection hidden="1"/>
    </xf>
    <xf numFmtId="164" fontId="9" fillId="0" borderId="3" xfId="0" applyFont="1" applyBorder="1">
      <alignment vertical="center"/>
      <protection hidden="1"/>
    </xf>
    <xf numFmtId="164" fontId="9" fillId="0" borderId="6" xfId="0" applyFont="1" applyBorder="1">
      <alignment vertical="center"/>
      <protection hidden="1"/>
    </xf>
    <xf numFmtId="164" fontId="9" fillId="0" borderId="7" xfId="0" applyFont="1" applyBorder="1">
      <alignment vertical="center"/>
      <protection hidden="1"/>
    </xf>
    <xf numFmtId="164" fontId="9" fillId="0" borderId="8" xfId="0" applyFont="1" applyBorder="1">
      <alignment vertical="center"/>
      <protection hidden="1"/>
    </xf>
    <xf numFmtId="164" fontId="9" fillId="0" borderId="9" xfId="0" applyFont="1" applyBorder="1">
      <alignment vertical="center"/>
      <protection hidden="1"/>
    </xf>
    <xf numFmtId="164" fontId="9" fillId="0" borderId="11" xfId="0" applyFont="1" applyBorder="1">
      <alignment vertical="center"/>
      <protection hidden="1"/>
    </xf>
    <xf numFmtId="164" fontId="9" fillId="0" borderId="12" xfId="0" applyFont="1" applyBorder="1">
      <alignment vertical="center"/>
      <protection hidden="1"/>
    </xf>
    <xf numFmtId="164" fontId="9" fillId="0" borderId="13" xfId="0" applyFont="1" applyBorder="1">
      <alignment vertical="center"/>
      <protection hidden="1"/>
    </xf>
    <xf numFmtId="164" fontId="9" fillId="0" borderId="5" xfId="0" applyFont="1" applyFill="1" applyBorder="1" applyAlignment="1">
      <alignment horizontal="center" vertical="center"/>
      <protection hidden="1"/>
    </xf>
    <xf numFmtId="164" fontId="9" fillId="0" borderId="14" xfId="0" applyFont="1" applyFill="1" applyBorder="1" applyAlignment="1">
      <alignment horizontal="center" vertical="center"/>
      <protection hidden="1"/>
    </xf>
    <xf numFmtId="164" fontId="9" fillId="0" borderId="11" xfId="0" applyFont="1" applyFill="1" applyBorder="1" applyAlignment="1">
      <alignment horizontal="center" vertical="center"/>
      <protection hidden="1"/>
    </xf>
    <xf numFmtId="164" fontId="1" fillId="0" borderId="0" xfId="0" applyFont="1" applyAlignment="1">
      <protection hidden="1"/>
    </xf>
    <xf numFmtId="0" fontId="10" fillId="0" borderId="0" xfId="0" applyNumberFormat="1" applyFont="1" applyBorder="1" applyAlignment="1">
      <alignment horizontal="center" vertical="center"/>
      <protection hidden="1"/>
    </xf>
    <xf numFmtId="164" fontId="9" fillId="0" borderId="14" xfId="0" applyFont="1" applyBorder="1" applyProtection="1">
      <alignment vertical="center"/>
    </xf>
    <xf numFmtId="164" fontId="9" fillId="0" borderId="5" xfId="0" applyFont="1" applyBorder="1" applyProtection="1">
      <alignment vertical="center"/>
    </xf>
    <xf numFmtId="4" fontId="9" fillId="0" borderId="12" xfId="0" applyNumberFormat="1" applyFont="1" applyBorder="1" applyAlignment="1">
      <alignment horizontal="center" vertical="center" wrapText="1"/>
      <protection hidden="1"/>
    </xf>
    <xf numFmtId="4" fontId="9" fillId="0" borderId="15" xfId="0" applyNumberFormat="1" applyFont="1" applyBorder="1" applyAlignment="1">
      <alignment horizontal="center" vertical="center" wrapText="1"/>
      <protection hidden="1"/>
    </xf>
    <xf numFmtId="164" fontId="14" fillId="0" borderId="0" xfId="0" applyFont="1" applyAlignment="1">
      <alignment horizontal="center" vertical="center"/>
      <protection hidden="1"/>
    </xf>
    <xf numFmtId="164" fontId="2" fillId="0" borderId="16" xfId="0" applyFont="1" applyBorder="1" applyAlignment="1">
      <alignment horizontal="right" vertical="center"/>
      <protection hidden="1"/>
    </xf>
    <xf numFmtId="164" fontId="2" fillId="0" borderId="17" xfId="0" applyFont="1" applyBorder="1" applyAlignment="1">
      <alignment horizontal="right" vertical="center"/>
      <protection hidden="1"/>
    </xf>
    <xf numFmtId="164" fontId="2" fillId="0" borderId="18" xfId="0" applyFont="1" applyBorder="1" applyAlignment="1">
      <alignment horizontal="right" vertical="center"/>
      <protection hidden="1"/>
    </xf>
    <xf numFmtId="164" fontId="2" fillId="0" borderId="19" xfId="0" applyFont="1" applyBorder="1" applyAlignment="1">
      <alignment horizontal="left" vertical="center"/>
      <protection hidden="1"/>
    </xf>
    <xf numFmtId="164" fontId="2" fillId="0" borderId="19" xfId="0" applyFont="1" applyBorder="1" applyAlignment="1">
      <alignment horizontal="right" vertical="center"/>
      <protection hidden="1"/>
    </xf>
    <xf numFmtId="164" fontId="2" fillId="0" borderId="21" xfId="0" applyFont="1" applyBorder="1" applyAlignment="1">
      <alignment horizontal="right" vertical="center"/>
      <protection hidden="1"/>
    </xf>
    <xf numFmtId="164" fontId="2" fillId="0" borderId="0" xfId="0" applyFont="1" applyBorder="1" applyAlignment="1">
      <alignment horizontal="right" vertical="center"/>
      <protection hidden="1"/>
    </xf>
    <xf numFmtId="0" fontId="10" fillId="0" borderId="22" xfId="0" applyNumberFormat="1" applyFont="1" applyBorder="1" applyAlignment="1">
      <alignment horizontal="center" vertical="center"/>
      <protection hidden="1"/>
    </xf>
    <xf numFmtId="0" fontId="10" fillId="0" borderId="23" xfId="0" applyNumberFormat="1" applyFont="1" applyBorder="1" applyAlignment="1">
      <alignment horizontal="center" vertical="center"/>
      <protection hidden="1"/>
    </xf>
    <xf numFmtId="0" fontId="10" fillId="0" borderId="24" xfId="0" applyNumberFormat="1" applyFont="1" applyBorder="1" applyAlignment="1">
      <alignment horizontal="center" vertical="center"/>
      <protection hidden="1"/>
    </xf>
    <xf numFmtId="0" fontId="10" fillId="0" borderId="25" xfId="0" applyNumberFormat="1" applyFont="1" applyBorder="1" applyAlignment="1">
      <alignment horizontal="center" vertical="center"/>
      <protection hidden="1"/>
    </xf>
    <xf numFmtId="0" fontId="10" fillId="0" borderId="26" xfId="0" applyNumberFormat="1" applyFont="1" applyBorder="1" applyAlignment="1">
      <alignment horizontal="center" vertical="center"/>
      <protection hidden="1"/>
    </xf>
    <xf numFmtId="0" fontId="10" fillId="0" borderId="27" xfId="0" applyNumberFormat="1" applyFont="1" applyBorder="1" applyAlignment="1">
      <alignment horizontal="center" vertical="center"/>
      <protection hidden="1"/>
    </xf>
    <xf numFmtId="164" fontId="9" fillId="0" borderId="28" xfId="0" applyFont="1" applyBorder="1">
      <alignment vertical="center"/>
      <protection hidden="1"/>
    </xf>
    <xf numFmtId="164" fontId="9" fillId="0" borderId="29" xfId="0" applyFont="1" applyBorder="1">
      <alignment vertical="center"/>
      <protection hidden="1"/>
    </xf>
    <xf numFmtId="164" fontId="5" fillId="0" borderId="30" xfId="0" applyFont="1" applyBorder="1">
      <alignment vertical="center"/>
      <protection hidden="1"/>
    </xf>
    <xf numFmtId="164" fontId="2" fillId="0" borderId="30" xfId="0" applyFont="1" applyBorder="1" applyAlignment="1">
      <alignment horizontal="right" vertical="center"/>
      <protection hidden="1"/>
    </xf>
    <xf numFmtId="0" fontId="10" fillId="0" borderId="31" xfId="0" applyNumberFormat="1" applyFont="1" applyBorder="1" applyAlignment="1">
      <alignment horizontal="center" vertical="center"/>
      <protection hidden="1"/>
    </xf>
    <xf numFmtId="164" fontId="9" fillId="0" borderId="32" xfId="0" applyFont="1" applyBorder="1">
      <alignment vertical="center"/>
      <protection hidden="1"/>
    </xf>
    <xf numFmtId="164" fontId="9" fillId="0" borderId="33" xfId="0" applyFont="1" applyBorder="1">
      <alignment vertical="center"/>
      <protection hidden="1"/>
    </xf>
    <xf numFmtId="164" fontId="9" fillId="0" borderId="34" xfId="0" applyFont="1" applyBorder="1">
      <alignment vertical="center"/>
      <protection hidden="1"/>
    </xf>
    <xf numFmtId="164" fontId="9" fillId="0" borderId="35" xfId="0" applyFont="1" applyBorder="1">
      <alignment vertical="center"/>
      <protection hidden="1"/>
    </xf>
    <xf numFmtId="164" fontId="9" fillId="0" borderId="36" xfId="0" applyFont="1" applyBorder="1">
      <alignment vertical="center"/>
      <protection hidden="1"/>
    </xf>
    <xf numFmtId="164" fontId="9" fillId="0" borderId="37" xfId="0" applyFont="1" applyBorder="1">
      <alignment vertical="center"/>
      <protection hidden="1"/>
    </xf>
    <xf numFmtId="164" fontId="9" fillId="0" borderId="38" xfId="0" applyFont="1" applyBorder="1">
      <alignment vertical="center"/>
      <protection hidden="1"/>
    </xf>
    <xf numFmtId="164" fontId="9" fillId="0" borderId="39" xfId="0" applyFont="1" applyBorder="1">
      <alignment vertical="center"/>
      <protection hidden="1"/>
    </xf>
    <xf numFmtId="164" fontId="9" fillId="0" borderId="0" xfId="0" applyFont="1" applyBorder="1">
      <alignment vertical="center"/>
      <protection hidden="1"/>
    </xf>
    <xf numFmtId="164" fontId="2" fillId="0" borderId="40" xfId="0" applyFont="1" applyBorder="1" applyAlignment="1">
      <alignment horizontal="right" vertical="center"/>
      <protection hidden="1"/>
    </xf>
    <xf numFmtId="164" fontId="10" fillId="0" borderId="41" xfId="0" applyNumberFormat="1" applyFont="1" applyBorder="1" applyAlignment="1">
      <alignment horizontal="center" vertical="center"/>
      <protection hidden="1"/>
    </xf>
    <xf numFmtId="4" fontId="9" fillId="0" borderId="13" xfId="0" applyNumberFormat="1" applyFont="1" applyBorder="1" applyAlignment="1">
      <alignment horizontal="center" vertical="center" wrapText="1"/>
      <protection hidden="1"/>
    </xf>
    <xf numFmtId="4" fontId="9" fillId="0" borderId="39" xfId="0" applyNumberFormat="1" applyFont="1" applyBorder="1" applyAlignment="1">
      <alignment horizontal="center" vertical="center" wrapText="1"/>
      <protection hidden="1"/>
    </xf>
    <xf numFmtId="4" fontId="9" fillId="0" borderId="42" xfId="0" applyNumberFormat="1" applyFont="1" applyBorder="1" applyAlignment="1">
      <alignment horizontal="center" vertical="center" wrapText="1"/>
      <protection hidden="1"/>
    </xf>
    <xf numFmtId="4" fontId="9" fillId="0" borderId="43" xfId="0" applyNumberFormat="1" applyFont="1" applyBorder="1" applyAlignment="1">
      <alignment horizontal="center" vertical="center" wrapText="1"/>
      <protection hidden="1"/>
    </xf>
    <xf numFmtId="164" fontId="10" fillId="0" borderId="26" xfId="0" applyNumberFormat="1" applyFont="1" applyBorder="1" applyAlignment="1">
      <alignment horizontal="center" vertical="center" wrapText="1"/>
      <protection hidden="1"/>
    </xf>
    <xf numFmtId="4" fontId="9" fillId="0" borderId="38" xfId="0" applyNumberFormat="1" applyFont="1" applyBorder="1" applyAlignment="1">
      <alignment horizontal="center" vertical="center"/>
      <protection hidden="1"/>
    </xf>
    <xf numFmtId="4" fontId="9" fillId="0" borderId="44" xfId="0" applyNumberFormat="1" applyFont="1" applyBorder="1" applyAlignment="1">
      <alignment horizontal="center" vertical="center" wrapText="1"/>
      <protection hidden="1"/>
    </xf>
    <xf numFmtId="0" fontId="10" fillId="0" borderId="41" xfId="0" applyNumberFormat="1" applyFont="1" applyBorder="1" applyAlignment="1">
      <alignment horizontal="center" vertical="center"/>
      <protection hidden="1"/>
    </xf>
    <xf numFmtId="164" fontId="9" fillId="0" borderId="36" xfId="0" applyFont="1" applyBorder="1" applyProtection="1">
      <alignment vertical="center"/>
    </xf>
    <xf numFmtId="164" fontId="9" fillId="0" borderId="37" xfId="0" applyFont="1" applyBorder="1" applyProtection="1">
      <alignment vertical="center"/>
    </xf>
    <xf numFmtId="164" fontId="9" fillId="0" borderId="36" xfId="0" applyFont="1" applyFill="1" applyBorder="1" applyAlignment="1">
      <alignment horizontal="center" vertical="center"/>
      <protection hidden="1"/>
    </xf>
    <xf numFmtId="164" fontId="9" fillId="0" borderId="29" xfId="0" applyFont="1" applyFill="1" applyBorder="1" applyAlignment="1">
      <alignment horizontal="center" vertical="center"/>
      <protection hidden="1"/>
    </xf>
    <xf numFmtId="164" fontId="9" fillId="0" borderId="37" xfId="0" applyFont="1" applyFill="1" applyBorder="1" applyAlignment="1">
      <alignment horizontal="center" vertical="center"/>
      <protection hidden="1"/>
    </xf>
    <xf numFmtId="164" fontId="4" fillId="0" borderId="45" xfId="0" applyFont="1" applyBorder="1" applyAlignment="1">
      <alignment horizontal="center" vertical="center" wrapText="1"/>
      <protection hidden="1"/>
    </xf>
    <xf numFmtId="164" fontId="4" fillId="0" borderId="46" xfId="0" applyFont="1" applyBorder="1" applyAlignment="1">
      <alignment horizontal="center" vertical="center" wrapText="1"/>
      <protection hidden="1"/>
    </xf>
    <xf numFmtId="164" fontId="4" fillId="0" borderId="47" xfId="0" applyFont="1" applyBorder="1" applyAlignment="1">
      <alignment horizontal="center" vertical="center" wrapText="1"/>
      <protection hidden="1"/>
    </xf>
    <xf numFmtId="164" fontId="4" fillId="0" borderId="48" xfId="0" applyFont="1" applyBorder="1" applyAlignment="1">
      <alignment horizontal="center" vertical="center" wrapText="1"/>
      <protection hidden="1"/>
    </xf>
    <xf numFmtId="164" fontId="2" fillId="0" borderId="49" xfId="0" applyFont="1" applyBorder="1" applyAlignment="1">
      <alignment horizontal="right" vertical="center"/>
      <protection hidden="1"/>
    </xf>
    <xf numFmtId="0" fontId="10" fillId="0" borderId="50" xfId="0" applyNumberFormat="1" applyFont="1" applyBorder="1" applyAlignment="1">
      <alignment horizontal="center" vertical="center"/>
      <protection hidden="1"/>
    </xf>
    <xf numFmtId="164" fontId="9" fillId="0" borderId="51" xfId="0" applyFont="1" applyBorder="1">
      <alignment vertical="center"/>
      <protection hidden="1"/>
    </xf>
    <xf numFmtId="164" fontId="9" fillId="0" borderId="52" xfId="0" applyFont="1" applyBorder="1">
      <alignment vertical="center"/>
      <protection hidden="1"/>
    </xf>
    <xf numFmtId="164" fontId="9" fillId="0" borderId="53" xfId="0" applyFont="1" applyBorder="1">
      <alignment vertical="center"/>
      <protection hidden="1"/>
    </xf>
    <xf numFmtId="164" fontId="9" fillId="0" borderId="54" xfId="0" applyFont="1" applyBorder="1">
      <alignment vertical="center"/>
      <protection hidden="1"/>
    </xf>
    <xf numFmtId="165" fontId="7" fillId="0" borderId="57" xfId="0" applyNumberFormat="1" applyFont="1" applyBorder="1" applyAlignment="1">
      <alignment vertical="center"/>
      <protection hidden="1"/>
    </xf>
    <xf numFmtId="49" fontId="8" fillId="0" borderId="0" xfId="0" applyNumberFormat="1" applyFont="1" applyBorder="1">
      <alignment vertical="center"/>
      <protection hidden="1"/>
    </xf>
    <xf numFmtId="164" fontId="8" fillId="0" borderId="0" xfId="0" applyFont="1">
      <alignment vertical="center"/>
      <protection hidden="1"/>
    </xf>
    <xf numFmtId="164" fontId="16" fillId="2" borderId="93" xfId="0" applyFont="1" applyFill="1" applyBorder="1" applyAlignment="1" applyProtection="1">
      <alignment horizontal="center" vertical="center"/>
      <protection locked="0" hidden="1"/>
    </xf>
    <xf numFmtId="0" fontId="17" fillId="0" borderId="0" xfId="0" applyNumberFormat="1" applyFont="1" applyAlignment="1">
      <protection hidden="1"/>
    </xf>
    <xf numFmtId="1" fontId="21" fillId="0" borderId="65" xfId="0" applyNumberFormat="1" applyFont="1" applyBorder="1" applyAlignment="1">
      <alignment vertical="center"/>
      <protection hidden="1"/>
    </xf>
    <xf numFmtId="0" fontId="22" fillId="0" borderId="0" xfId="0" applyNumberFormat="1" applyFont="1" applyAlignment="1">
      <protection hidden="1"/>
    </xf>
    <xf numFmtId="49" fontId="23" fillId="0" borderId="0" xfId="0" applyNumberFormat="1" applyFont="1">
      <alignment vertical="center"/>
      <protection hidden="1"/>
    </xf>
    <xf numFmtId="0" fontId="23" fillId="0" borderId="0" xfId="0" applyNumberFormat="1" applyFont="1" applyAlignment="1">
      <protection hidden="1"/>
    </xf>
    <xf numFmtId="0" fontId="24" fillId="0" borderId="0" xfId="0" applyNumberFormat="1" applyFont="1" applyAlignment="1">
      <protection hidden="1"/>
    </xf>
    <xf numFmtId="49" fontId="18" fillId="0" borderId="0" xfId="0" applyNumberFormat="1" applyFont="1">
      <alignment vertical="center"/>
      <protection hidden="1"/>
    </xf>
    <xf numFmtId="1" fontId="14" fillId="0" borderId="40" xfId="0" applyNumberFormat="1" applyFont="1" applyBorder="1" applyAlignment="1">
      <alignment vertical="center"/>
      <protection hidden="1"/>
    </xf>
    <xf numFmtId="0" fontId="11" fillId="0" borderId="0" xfId="0" applyNumberFormat="1" applyFont="1" applyAlignment="1">
      <protection hidden="1"/>
    </xf>
    <xf numFmtId="0" fontId="25" fillId="0" borderId="0" xfId="0" applyNumberFormat="1" applyFont="1" applyAlignment="1">
      <protection hidden="1"/>
    </xf>
    <xf numFmtId="49" fontId="26" fillId="0" borderId="0" xfId="0" applyNumberFormat="1" applyFont="1" applyAlignment="1">
      <protection hidden="1"/>
    </xf>
    <xf numFmtId="165" fontId="7" fillId="3" borderId="64" xfId="0" applyNumberFormat="1" applyFont="1" applyFill="1" applyBorder="1" applyAlignment="1" applyProtection="1">
      <alignment horizontal="right" vertical="center"/>
      <protection locked="0"/>
    </xf>
    <xf numFmtId="0" fontId="7" fillId="3" borderId="55" xfId="0" applyNumberFormat="1" applyFont="1" applyFill="1" applyBorder="1" applyAlignment="1" applyProtection="1">
      <alignment vertical="center"/>
      <protection locked="0"/>
    </xf>
    <xf numFmtId="49" fontId="7" fillId="3" borderId="55" xfId="0" applyNumberFormat="1" applyFont="1" applyFill="1" applyBorder="1" applyAlignment="1" applyProtection="1">
      <alignment vertical="center"/>
      <protection locked="0"/>
    </xf>
    <xf numFmtId="49" fontId="7" fillId="3" borderId="56" xfId="0" applyNumberFormat="1" applyFont="1" applyFill="1" applyBorder="1" applyAlignment="1" applyProtection="1">
      <alignment vertical="center"/>
      <protection locked="0"/>
    </xf>
    <xf numFmtId="164" fontId="9" fillId="3" borderId="2" xfId="0" applyFont="1" applyFill="1" applyBorder="1" applyProtection="1">
      <alignment vertical="center"/>
      <protection locked="0"/>
    </xf>
    <xf numFmtId="164" fontId="9" fillId="3" borderId="4" xfId="0" applyFont="1" applyFill="1" applyBorder="1" applyProtection="1">
      <alignment vertical="center"/>
      <protection locked="0"/>
    </xf>
    <xf numFmtId="164" fontId="9" fillId="3" borderId="1" xfId="0" applyFont="1" applyFill="1" applyBorder="1" applyProtection="1">
      <alignment vertical="center"/>
      <protection locked="0"/>
    </xf>
    <xf numFmtId="164" fontId="9" fillId="3" borderId="3" xfId="0" applyFont="1" applyFill="1" applyBorder="1" applyProtection="1">
      <alignment vertical="center"/>
      <protection locked="0"/>
    </xf>
    <xf numFmtId="164" fontId="9" fillId="3" borderId="10" xfId="0" applyFont="1" applyFill="1" applyBorder="1" applyProtection="1">
      <alignment vertical="center"/>
      <protection locked="0"/>
    </xf>
    <xf numFmtId="164" fontId="9" fillId="3" borderId="9" xfId="0" applyFont="1" applyFill="1" applyBorder="1" applyProtection="1">
      <alignment vertical="center"/>
      <protection locked="0"/>
    </xf>
    <xf numFmtId="164" fontId="9" fillId="3" borderId="14" xfId="0" applyFont="1" applyFill="1" applyBorder="1" applyProtection="1">
      <alignment vertical="center"/>
      <protection locked="0"/>
    </xf>
    <xf numFmtId="164" fontId="9" fillId="3" borderId="36" xfId="0" applyFont="1" applyFill="1" applyBorder="1" applyProtection="1">
      <alignment vertical="center"/>
      <protection locked="0"/>
    </xf>
    <xf numFmtId="164" fontId="9" fillId="3" borderId="11" xfId="0" applyFont="1" applyFill="1" applyBorder="1" applyProtection="1">
      <alignment vertical="center"/>
      <protection locked="0"/>
    </xf>
    <xf numFmtId="164" fontId="9" fillId="3" borderId="29" xfId="0" applyFont="1" applyFill="1" applyBorder="1" applyProtection="1">
      <alignment vertical="center"/>
      <protection locked="0"/>
    </xf>
    <xf numFmtId="164" fontId="9" fillId="3" borderId="5" xfId="0" applyFont="1" applyFill="1" applyBorder="1" applyProtection="1">
      <alignment vertical="center"/>
      <protection locked="0"/>
    </xf>
    <xf numFmtId="164" fontId="9" fillId="3" borderId="37" xfId="0" applyFont="1" applyFill="1" applyBorder="1" applyProtection="1">
      <alignment vertical="center"/>
      <protection locked="0"/>
    </xf>
    <xf numFmtId="164" fontId="9" fillId="3" borderId="60" xfId="0" applyFont="1" applyFill="1" applyBorder="1" applyProtection="1">
      <alignment vertical="center"/>
      <protection locked="0"/>
    </xf>
    <xf numFmtId="164" fontId="9" fillId="3" borderId="61" xfId="0" applyFont="1" applyFill="1" applyBorder="1" applyProtection="1">
      <alignment vertical="center"/>
      <protection locked="0"/>
    </xf>
    <xf numFmtId="164" fontId="9" fillId="3" borderId="62" xfId="0" applyFont="1" applyFill="1" applyBorder="1" applyProtection="1">
      <alignment vertical="center"/>
      <protection locked="0"/>
    </xf>
    <xf numFmtId="164" fontId="9" fillId="3" borderId="63" xfId="0" applyFont="1" applyFill="1" applyBorder="1" applyProtection="1">
      <alignment vertical="center"/>
      <protection locked="0"/>
    </xf>
    <xf numFmtId="49" fontId="0" fillId="3" borderId="0" xfId="0" applyNumberFormat="1" applyFont="1" applyFill="1" applyBorder="1" applyAlignment="1" applyProtection="1">
      <alignment horizontal="left" vertical="center"/>
      <protection locked="0"/>
    </xf>
    <xf numFmtId="49" fontId="10" fillId="3" borderId="0" xfId="0" applyNumberFormat="1" applyFont="1" applyFill="1" applyBorder="1" applyAlignment="1" applyProtection="1">
      <alignment horizontal="right" vertical="center"/>
      <protection locked="0"/>
    </xf>
    <xf numFmtId="49" fontId="0" fillId="3" borderId="0" xfId="0" applyNumberFormat="1" applyFill="1" applyBorder="1" applyAlignment="1" applyProtection="1">
      <alignment horizontal="right" vertical="center"/>
      <protection locked="0"/>
    </xf>
    <xf numFmtId="49" fontId="0" fillId="3" borderId="0" xfId="0" applyNumberFormat="1" applyFont="1" applyFill="1" applyBorder="1" applyAlignment="1" applyProtection="1">
      <alignment horizontal="right" vertical="center"/>
      <protection locked="0"/>
    </xf>
    <xf numFmtId="164" fontId="9" fillId="0" borderId="99" xfId="0" applyFont="1" applyBorder="1">
      <alignment vertical="center"/>
      <protection hidden="1"/>
    </xf>
    <xf numFmtId="49" fontId="0" fillId="3" borderId="59" xfId="0" applyNumberFormat="1" applyFont="1" applyFill="1" applyBorder="1" applyAlignment="1" applyProtection="1">
      <alignment vertical="center"/>
      <protection locked="0"/>
    </xf>
    <xf numFmtId="49" fontId="10" fillId="3" borderId="19" xfId="0" applyNumberFormat="1" applyFont="1" applyFill="1" applyBorder="1" applyAlignment="1" applyProtection="1">
      <alignment vertical="center"/>
      <protection locked="0"/>
    </xf>
    <xf numFmtId="49" fontId="10" fillId="3" borderId="58" xfId="0" applyNumberFormat="1" applyFont="1" applyFill="1" applyBorder="1" applyAlignment="1" applyProtection="1">
      <alignment vertical="center"/>
      <protection locked="0"/>
    </xf>
    <xf numFmtId="49" fontId="10" fillId="0" borderId="59" xfId="0" applyNumberFormat="1" applyFont="1" applyBorder="1">
      <alignment vertical="center"/>
      <protection hidden="1"/>
    </xf>
    <xf numFmtId="49" fontId="10" fillId="0" borderId="19" xfId="0" applyNumberFormat="1" applyFont="1" applyBorder="1">
      <alignment vertical="center"/>
      <protection hidden="1"/>
    </xf>
    <xf numFmtId="164" fontId="7" fillId="0" borderId="70" xfId="0" applyFont="1" applyBorder="1" applyAlignment="1">
      <alignment horizontal="center" vertical="center"/>
      <protection hidden="1"/>
    </xf>
    <xf numFmtId="164" fontId="7" fillId="0" borderId="71" xfId="0" applyFont="1" applyBorder="1" applyAlignment="1">
      <alignment horizontal="center" vertical="center"/>
      <protection hidden="1"/>
    </xf>
    <xf numFmtId="49" fontId="10" fillId="0" borderId="72" xfId="0" applyNumberFormat="1" applyFont="1" applyBorder="1" applyAlignment="1">
      <alignment horizontal="center" vertical="center" wrapText="1"/>
      <protection hidden="1"/>
    </xf>
    <xf numFmtId="49" fontId="10" fillId="0" borderId="73" xfId="0" applyNumberFormat="1" applyFont="1" applyBorder="1" applyAlignment="1">
      <alignment horizontal="center" vertical="center" wrapText="1"/>
      <protection hidden="1"/>
    </xf>
    <xf numFmtId="0" fontId="3" fillId="0" borderId="74" xfId="0" applyNumberFormat="1" applyFont="1" applyBorder="1" applyAlignment="1">
      <alignment horizontal="center" vertical="center" wrapText="1"/>
      <protection hidden="1"/>
    </xf>
    <xf numFmtId="0" fontId="3" fillId="0" borderId="75" xfId="0" applyNumberFormat="1" applyFont="1" applyBorder="1" applyAlignment="1">
      <alignment horizontal="center" vertical="center" wrapText="1"/>
      <protection hidden="1"/>
    </xf>
    <xf numFmtId="49" fontId="5" fillId="0" borderId="69" xfId="0" applyNumberFormat="1" applyFont="1" applyBorder="1">
      <alignment vertical="center"/>
      <protection hidden="1"/>
    </xf>
    <xf numFmtId="49" fontId="5" fillId="0" borderId="30" xfId="0" applyNumberFormat="1" applyFont="1" applyBorder="1">
      <alignment vertical="center"/>
      <protection hidden="1"/>
    </xf>
    <xf numFmtId="49" fontId="7" fillId="0" borderId="76" xfId="0" applyNumberFormat="1" applyFont="1" applyBorder="1" applyAlignment="1">
      <alignment horizontal="center" vertical="center"/>
      <protection hidden="1"/>
    </xf>
    <xf numFmtId="49" fontId="7" fillId="0" borderId="77" xfId="0" applyNumberFormat="1" applyFont="1" applyBorder="1" applyAlignment="1">
      <alignment horizontal="center" vertical="center"/>
      <protection hidden="1"/>
    </xf>
    <xf numFmtId="49" fontId="7" fillId="0" borderId="78" xfId="0" applyNumberFormat="1" applyFont="1" applyBorder="1" applyAlignment="1">
      <alignment horizontal="center" vertical="center"/>
      <protection hidden="1"/>
    </xf>
    <xf numFmtId="49" fontId="7" fillId="0" borderId="65" xfId="0" applyNumberFormat="1" applyFont="1" applyBorder="1" applyAlignment="1">
      <alignment horizontal="center" vertical="center"/>
      <protection hidden="1"/>
    </xf>
    <xf numFmtId="49" fontId="0" fillId="0" borderId="83" xfId="0" applyNumberFormat="1" applyBorder="1" applyAlignment="1">
      <alignment horizontal="center" vertical="center" textRotation="90" wrapText="1"/>
      <protection hidden="1"/>
    </xf>
    <xf numFmtId="49" fontId="0" fillId="0" borderId="82" xfId="0" applyNumberFormat="1" applyBorder="1" applyAlignment="1">
      <alignment horizontal="center" vertical="center" textRotation="90" wrapText="1"/>
      <protection hidden="1"/>
    </xf>
    <xf numFmtId="49" fontId="0" fillId="0" borderId="87" xfId="0" applyNumberFormat="1" applyBorder="1" applyAlignment="1">
      <alignment horizontal="center" vertical="center" textRotation="90" wrapText="1"/>
      <protection hidden="1"/>
    </xf>
    <xf numFmtId="49" fontId="5" fillId="0" borderId="66" xfId="0" applyNumberFormat="1" applyFont="1" applyBorder="1">
      <alignment vertical="center"/>
      <protection hidden="1"/>
    </xf>
    <xf numFmtId="49" fontId="5" fillId="0" borderId="49" xfId="0" applyNumberFormat="1" applyFont="1" applyBorder="1">
      <alignment vertical="center"/>
      <protection hidden="1"/>
    </xf>
    <xf numFmtId="49" fontId="0" fillId="0" borderId="67" xfId="0" applyNumberFormat="1" applyBorder="1">
      <alignment vertical="center"/>
      <protection hidden="1"/>
    </xf>
    <xf numFmtId="49" fontId="0" fillId="0" borderId="20" xfId="0" applyNumberFormat="1" applyBorder="1">
      <alignment vertical="center"/>
      <protection hidden="1"/>
    </xf>
    <xf numFmtId="49" fontId="0" fillId="0" borderId="68" xfId="0" applyNumberFormat="1" applyBorder="1">
      <alignment vertical="center"/>
      <protection hidden="1"/>
    </xf>
    <xf numFmtId="49" fontId="0" fillId="0" borderId="21" xfId="0" applyNumberFormat="1" applyBorder="1">
      <alignment vertical="center"/>
      <protection hidden="1"/>
    </xf>
    <xf numFmtId="49" fontId="10" fillId="0" borderId="95" xfId="0" applyNumberFormat="1" applyFont="1" applyBorder="1">
      <alignment vertical="center"/>
      <protection hidden="1"/>
    </xf>
    <xf numFmtId="49" fontId="10" fillId="0" borderId="16" xfId="0" applyNumberFormat="1" applyFont="1" applyBorder="1">
      <alignment vertical="center"/>
      <protection hidden="1"/>
    </xf>
    <xf numFmtId="49" fontId="0" fillId="3" borderId="19" xfId="0" applyNumberFormat="1" applyFont="1" applyFill="1" applyBorder="1" applyAlignment="1" applyProtection="1">
      <alignment vertical="center"/>
      <protection locked="0"/>
    </xf>
    <xf numFmtId="49" fontId="0" fillId="3" borderId="58" xfId="0" applyNumberFormat="1" applyFont="1" applyFill="1" applyBorder="1" applyAlignment="1" applyProtection="1">
      <alignment vertical="center"/>
      <protection locked="0"/>
    </xf>
    <xf numFmtId="164" fontId="6" fillId="3" borderId="0" xfId="0" applyFont="1" applyFill="1" applyAlignment="1" applyProtection="1">
      <alignment horizontal="right" vertical="center"/>
      <protection locked="0"/>
    </xf>
    <xf numFmtId="164" fontId="10" fillId="0" borderId="0" xfId="0" applyFont="1" applyBorder="1" applyAlignment="1">
      <alignment horizontal="right" vertical="top"/>
      <protection hidden="1"/>
    </xf>
    <xf numFmtId="49" fontId="0" fillId="0" borderId="79" xfId="0" applyNumberFormat="1" applyBorder="1" applyAlignment="1">
      <alignment horizontal="center" vertical="center" textRotation="90"/>
      <protection hidden="1"/>
    </xf>
    <xf numFmtId="49" fontId="0" fillId="0" borderId="80" xfId="0" applyNumberFormat="1" applyBorder="1" applyAlignment="1">
      <alignment horizontal="center" vertical="center" textRotation="90"/>
      <protection hidden="1"/>
    </xf>
    <xf numFmtId="49" fontId="0" fillId="0" borderId="81" xfId="0" applyNumberFormat="1" applyBorder="1" applyAlignment="1">
      <alignment horizontal="center" vertical="center" textRotation="90"/>
      <protection hidden="1"/>
    </xf>
    <xf numFmtId="164" fontId="0" fillId="0" borderId="79" xfId="0" applyBorder="1" applyAlignment="1">
      <alignment horizontal="center" vertical="center" textRotation="90"/>
      <protection hidden="1"/>
    </xf>
    <xf numFmtId="164" fontId="0" fillId="0" borderId="80" xfId="0" applyBorder="1" applyAlignment="1">
      <alignment horizontal="center" vertical="center" textRotation="90"/>
      <protection hidden="1"/>
    </xf>
    <xf numFmtId="164" fontId="0" fillId="0" borderId="81" xfId="0" applyBorder="1" applyAlignment="1">
      <alignment horizontal="center" vertical="center" textRotation="90"/>
      <protection hidden="1"/>
    </xf>
    <xf numFmtId="49" fontId="0" fillId="0" borderId="84" xfId="0" applyNumberFormat="1" applyBorder="1" applyAlignment="1">
      <alignment horizontal="center" vertical="center" textRotation="90" wrapText="1"/>
      <protection hidden="1"/>
    </xf>
    <xf numFmtId="49" fontId="5" fillId="0" borderId="85" xfId="0" applyNumberFormat="1" applyFont="1" applyBorder="1">
      <alignment vertical="center"/>
      <protection hidden="1"/>
    </xf>
    <xf numFmtId="49" fontId="5" fillId="0" borderId="16" xfId="0" applyNumberFormat="1" applyFont="1" applyBorder="1">
      <alignment vertical="center"/>
      <protection hidden="1"/>
    </xf>
    <xf numFmtId="49" fontId="10" fillId="0" borderId="59" xfId="0" applyNumberFormat="1" applyFont="1" applyBorder="1" applyAlignment="1">
      <alignment horizontal="left" vertical="center"/>
      <protection hidden="1"/>
    </xf>
    <xf numFmtId="49" fontId="10" fillId="0" borderId="19" xfId="0" applyNumberFormat="1" applyFont="1" applyBorder="1" applyAlignment="1">
      <alignment horizontal="left" vertical="center"/>
      <protection hidden="1"/>
    </xf>
    <xf numFmtId="49" fontId="0" fillId="0" borderId="86" xfId="0" applyNumberFormat="1" applyBorder="1">
      <alignment vertical="center"/>
      <protection hidden="1"/>
    </xf>
    <xf numFmtId="49" fontId="0" fillId="0" borderId="18" xfId="0" applyNumberFormat="1" applyBorder="1">
      <alignment vertical="center"/>
      <protection hidden="1"/>
    </xf>
    <xf numFmtId="49" fontId="10" fillId="0" borderId="68" xfId="0" applyNumberFormat="1" applyFont="1" applyBorder="1">
      <alignment vertical="center"/>
      <protection hidden="1"/>
    </xf>
    <xf numFmtId="49" fontId="10" fillId="0" borderId="21" xfId="0" applyNumberFormat="1" applyFont="1" applyBorder="1">
      <alignment vertical="center"/>
      <protection hidden="1"/>
    </xf>
    <xf numFmtId="49" fontId="10" fillId="0" borderId="94" xfId="0" applyNumberFormat="1" applyFont="1" applyBorder="1">
      <alignment vertical="center"/>
      <protection hidden="1"/>
    </xf>
    <xf numFmtId="49" fontId="10" fillId="0" borderId="17" xfId="0" applyNumberFormat="1" applyFont="1" applyBorder="1">
      <alignment vertical="center"/>
      <protection hidden="1"/>
    </xf>
    <xf numFmtId="164" fontId="2" fillId="0" borderId="21" xfId="0" applyFont="1" applyBorder="1" applyAlignment="1">
      <alignment horizontal="right" vertical="center"/>
      <protection hidden="1"/>
    </xf>
    <xf numFmtId="164" fontId="2" fillId="0" borderId="88" xfId="0" applyFont="1" applyBorder="1" applyAlignment="1">
      <alignment horizontal="right" vertical="center"/>
      <protection hidden="1"/>
    </xf>
    <xf numFmtId="49" fontId="5" fillId="0" borderId="89" xfId="0" applyNumberFormat="1" applyFont="1" applyBorder="1">
      <alignment vertical="center"/>
      <protection hidden="1"/>
    </xf>
    <xf numFmtId="49" fontId="5" fillId="0" borderId="40" xfId="0" applyNumberFormat="1" applyFont="1" applyBorder="1">
      <alignment vertical="center"/>
      <protection hidden="1"/>
    </xf>
    <xf numFmtId="49" fontId="5" fillId="0" borderId="90" xfId="0" applyNumberFormat="1" applyFont="1" applyBorder="1">
      <alignment vertical="center"/>
      <protection hidden="1"/>
    </xf>
    <xf numFmtId="49" fontId="8" fillId="0" borderId="66" xfId="0" applyNumberFormat="1" applyFont="1" applyBorder="1">
      <alignment vertical="center"/>
      <protection hidden="1"/>
    </xf>
    <xf numFmtId="49" fontId="8" fillId="0" borderId="49" xfId="0" applyNumberFormat="1" applyFont="1" applyBorder="1">
      <alignment vertical="center"/>
      <protection hidden="1"/>
    </xf>
    <xf numFmtId="49" fontId="0" fillId="0" borderId="91" xfId="0" applyNumberFormat="1" applyBorder="1" applyAlignment="1">
      <alignment vertical="center" wrapText="1"/>
      <protection hidden="1"/>
    </xf>
    <xf numFmtId="49" fontId="0" fillId="0" borderId="21" xfId="0" applyNumberFormat="1" applyBorder="1" applyAlignment="1">
      <alignment vertical="center" wrapText="1"/>
      <protection hidden="1"/>
    </xf>
    <xf numFmtId="49" fontId="10" fillId="0" borderId="92" xfId="0" applyNumberFormat="1" applyFont="1" applyBorder="1" applyAlignment="1">
      <alignment vertical="center" wrapText="1"/>
      <protection hidden="1"/>
    </xf>
    <xf numFmtId="49" fontId="10" fillId="0" borderId="40" xfId="0" applyNumberFormat="1" applyFont="1" applyBorder="1" applyAlignment="1">
      <alignment vertical="center"/>
      <protection hidden="1"/>
    </xf>
    <xf numFmtId="49" fontId="0" fillId="0" borderId="96" xfId="0" applyNumberFormat="1" applyBorder="1" applyAlignment="1">
      <alignment horizontal="center" vertical="center" textRotation="90"/>
      <protection hidden="1"/>
    </xf>
    <xf numFmtId="49" fontId="0" fillId="0" borderId="97" xfId="0" applyNumberFormat="1" applyBorder="1" applyAlignment="1">
      <alignment horizontal="center" vertical="center" textRotation="90"/>
      <protection hidden="1"/>
    </xf>
    <xf numFmtId="49" fontId="0" fillId="0" borderId="98" xfId="0" applyNumberFormat="1" applyBorder="1" applyAlignment="1">
      <alignment horizontal="center" vertical="center" textRotation="90"/>
      <protection hidden="1"/>
    </xf>
  </cellXfs>
  <cellStyles count="1">
    <cellStyle name="Normální" xfId="0" builtinId="0"/>
  </cellStyles>
  <dxfs count="3">
    <dxf>
      <fill>
        <patternFill patternType="none">
          <bgColor auto="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showZeros="0" tabSelected="1" zoomScale="75" zoomScaleNormal="75" workbookViewId="0">
      <pane xSplit="8" ySplit="16" topLeftCell="I17" activePane="bottomRight" state="frozen"/>
      <selection pane="topRight" activeCell="I1" sqref="I1"/>
      <selection pane="bottomLeft" activeCell="A16" sqref="A16"/>
      <selection pane="bottomRight" activeCell="K1" sqref="K1:R1"/>
    </sheetView>
  </sheetViews>
  <sheetFormatPr defaultRowHeight="12.75" x14ac:dyDescent="0.2"/>
  <cols>
    <col min="1" max="1" width="4.85546875" customWidth="1"/>
    <col min="2" max="2" width="6.85546875" customWidth="1"/>
    <col min="3" max="3" width="13.5703125" customWidth="1"/>
    <col min="4" max="4" width="13.140625" customWidth="1"/>
    <col min="5" max="5" width="12.7109375" style="4" customWidth="1"/>
    <col min="6" max="6" width="5" style="3" customWidth="1"/>
    <col min="7" max="18" width="11.7109375" customWidth="1"/>
    <col min="19" max="19" width="27.7109375" customWidth="1"/>
  </cols>
  <sheetData>
    <row r="1" spans="1:20" ht="24" x14ac:dyDescent="0.35">
      <c r="A1" s="89" t="str">
        <f>IF(A47,"Vyhodnocení příjmů a výdajů na projekt","Rozpočet příjmů a výdajů na projekt")</f>
        <v>Rozpočet příjmů a výdajů na projekt</v>
      </c>
      <c r="B1" s="89"/>
      <c r="C1" s="89"/>
      <c r="D1" s="89"/>
      <c r="E1" s="89"/>
      <c r="F1" s="89"/>
      <c r="G1" s="89"/>
      <c r="H1" s="90" t="s">
        <v>43</v>
      </c>
      <c r="I1" s="89"/>
      <c r="J1" s="89"/>
      <c r="K1" s="147"/>
      <c r="L1" s="147"/>
      <c r="M1" s="147"/>
      <c r="N1" s="147"/>
      <c r="O1" s="147"/>
      <c r="P1" s="147"/>
      <c r="Q1" s="147"/>
      <c r="R1" s="147"/>
    </row>
    <row r="2" spans="1:20" ht="16.5" customHeight="1" thickBot="1" x14ac:dyDescent="0.25">
      <c r="A2" s="82" t="str">
        <f>IF(A46,"!! POZOR !!  Před tiskem vynuluj buňku [A46] a nastav buňku [A47] !","")</f>
        <v>!! POZOR !!  Před tiskem vynuluj buňku [A46] a nastav buňku [A47] !</v>
      </c>
      <c r="B2" s="82"/>
      <c r="C2" s="82"/>
      <c r="D2" s="82"/>
      <c r="E2" s="82"/>
      <c r="F2" s="82"/>
      <c r="G2" s="82"/>
      <c r="H2" s="82"/>
      <c r="I2" s="82"/>
      <c r="J2" s="82"/>
      <c r="K2" s="148" t="s">
        <v>20</v>
      </c>
      <c r="L2" s="148"/>
      <c r="M2" s="148"/>
      <c r="N2" s="148"/>
      <c r="O2" s="148"/>
      <c r="P2" s="148"/>
      <c r="Q2" s="148"/>
      <c r="R2" s="148"/>
    </row>
    <row r="3" spans="1:20" s="2" customFormat="1" ht="25.5" customHeight="1" x14ac:dyDescent="0.2">
      <c r="A3" s="130" t="s">
        <v>3</v>
      </c>
      <c r="B3" s="131"/>
      <c r="C3" s="131"/>
      <c r="D3" s="131"/>
      <c r="E3" s="131"/>
      <c r="F3" s="126" t="s">
        <v>21</v>
      </c>
      <c r="G3" s="122" t="s">
        <v>2</v>
      </c>
      <c r="H3" s="123"/>
      <c r="I3" s="92">
        <v>2026</v>
      </c>
      <c r="J3" s="93" t="str">
        <f>IF(A47,"skutečnost","plán")</f>
        <v>plán</v>
      </c>
      <c r="K3" s="77">
        <f>LEFT(I3,4)+1</f>
        <v>2027</v>
      </c>
      <c r="L3" s="94" t="str">
        <f>J3</f>
        <v>plán</v>
      </c>
      <c r="M3" s="77">
        <f>K3+1</f>
        <v>2028</v>
      </c>
      <c r="N3" s="94" t="str">
        <f>L3</f>
        <v>plán</v>
      </c>
      <c r="O3" s="77">
        <f>M3+1</f>
        <v>2029</v>
      </c>
      <c r="P3" s="94" t="str">
        <f>N3</f>
        <v>plán</v>
      </c>
      <c r="Q3" s="77">
        <f>O3+1</f>
        <v>2030</v>
      </c>
      <c r="R3" s="95" t="str">
        <f>P3</f>
        <v>plán</v>
      </c>
    </row>
    <row r="4" spans="1:20" s="1" customFormat="1" ht="39" customHeight="1" thickBot="1" x14ac:dyDescent="0.25">
      <c r="A4" s="132"/>
      <c r="B4" s="133"/>
      <c r="C4" s="133"/>
      <c r="D4" s="133"/>
      <c r="E4" s="133"/>
      <c r="F4" s="127"/>
      <c r="G4" s="67" t="s">
        <v>39</v>
      </c>
      <c r="H4" s="68" t="s">
        <v>40</v>
      </c>
      <c r="I4" s="69" t="str">
        <f>$G$4</f>
        <v>c e l k e m</v>
      </c>
      <c r="J4" s="70" t="str">
        <f>$H$4</f>
        <v>v   t o m
z nadačního příspěvku</v>
      </c>
      <c r="K4" s="67" t="str">
        <f>$G$4</f>
        <v>c e l k e m</v>
      </c>
      <c r="L4" s="70" t="str">
        <f>$H$4</f>
        <v>v   t o m
z nadačního příspěvku</v>
      </c>
      <c r="M4" s="67" t="str">
        <f>$G$4</f>
        <v>c e l k e m</v>
      </c>
      <c r="N4" s="70" t="str">
        <f>$H$4</f>
        <v>v   t o m
z nadačního příspěvku</v>
      </c>
      <c r="O4" s="67" t="str">
        <f>$G$4</f>
        <v>c e l k e m</v>
      </c>
      <c r="P4" s="70" t="str">
        <f>$H$4</f>
        <v>v   t o m
z nadačního příspěvku</v>
      </c>
      <c r="Q4" s="69" t="str">
        <f>$G$4</f>
        <v>c e l k e m</v>
      </c>
      <c r="R4" s="68" t="str">
        <f>$H$4</f>
        <v>v   t o m
z nadačního příspěvku</v>
      </c>
    </row>
    <row r="5" spans="1:20" ht="21" customHeight="1" thickBot="1" x14ac:dyDescent="0.25">
      <c r="A5" s="137" t="s">
        <v>33</v>
      </c>
      <c r="B5" s="138"/>
      <c r="C5" s="138"/>
      <c r="D5" s="138"/>
      <c r="E5" s="71" t="str">
        <f>"ř."&amp;F6&amp;" + ř."&amp;F9&amp;" "</f>
        <v xml:space="preserve">ř.2 + ř.5 </v>
      </c>
      <c r="F5" s="72">
        <f t="shared" ref="F5:F39" si="0">ROW(E5)-$F$43</f>
        <v>1</v>
      </c>
      <c r="G5" s="73">
        <f t="shared" ref="G5:R5" si="1">G6+G9</f>
        <v>0</v>
      </c>
      <c r="H5" s="74">
        <f t="shared" si="1"/>
        <v>0</v>
      </c>
      <c r="I5" s="75">
        <f t="shared" si="1"/>
        <v>0</v>
      </c>
      <c r="J5" s="76">
        <f t="shared" si="1"/>
        <v>0</v>
      </c>
      <c r="K5" s="75">
        <f t="shared" si="1"/>
        <v>0</v>
      </c>
      <c r="L5" s="76">
        <f t="shared" si="1"/>
        <v>0</v>
      </c>
      <c r="M5" s="75">
        <f t="shared" si="1"/>
        <v>0</v>
      </c>
      <c r="N5" s="76">
        <f t="shared" si="1"/>
        <v>0</v>
      </c>
      <c r="O5" s="75">
        <f t="shared" si="1"/>
        <v>0</v>
      </c>
      <c r="P5" s="76">
        <f t="shared" si="1"/>
        <v>0</v>
      </c>
      <c r="Q5" s="75">
        <f t="shared" si="1"/>
        <v>0</v>
      </c>
      <c r="R5" s="74">
        <f t="shared" si="1"/>
        <v>0</v>
      </c>
      <c r="T5" s="5"/>
    </row>
    <row r="6" spans="1:20" ht="18" customHeight="1" x14ac:dyDescent="0.2">
      <c r="A6" s="128" t="s">
        <v>17</v>
      </c>
      <c r="B6" s="129"/>
      <c r="C6" s="129"/>
      <c r="D6" s="129"/>
      <c r="E6" s="41" t="str">
        <f>"ř."&amp;F7&amp;" - ř."&amp;F8&amp;" "</f>
        <v xml:space="preserve">ř.3 - ř.4 </v>
      </c>
      <c r="F6" s="42">
        <f t="shared" si="0"/>
        <v>2</v>
      </c>
      <c r="G6" s="43">
        <f>SUM(I6,K6,M6,O6,Q6)</f>
        <v>0</v>
      </c>
      <c r="H6" s="46"/>
      <c r="I6" s="44">
        <f>SUM(I7)-SUM(I8)</f>
        <v>0</v>
      </c>
      <c r="J6" s="45"/>
      <c r="K6" s="44">
        <f>SUM(K7)-SUM(K8)</f>
        <v>0</v>
      </c>
      <c r="L6" s="45"/>
      <c r="M6" s="44">
        <f>SUM(M7)-SUM(M8)</f>
        <v>0</v>
      </c>
      <c r="N6" s="45"/>
      <c r="O6" s="44">
        <f>SUM(O7)-SUM(O8)</f>
        <v>0</v>
      </c>
      <c r="P6" s="45"/>
      <c r="Q6" s="44">
        <f>SUM(Q7)-SUM(Q8)</f>
        <v>0</v>
      </c>
      <c r="R6" s="46"/>
      <c r="T6" s="5"/>
    </row>
    <row r="7" spans="1:20" ht="14.25" x14ac:dyDescent="0.2">
      <c r="A7" s="124" t="s">
        <v>28</v>
      </c>
      <c r="B7" s="139" t="s">
        <v>18</v>
      </c>
      <c r="C7" s="140"/>
      <c r="D7" s="140"/>
      <c r="E7" s="26"/>
      <c r="F7" s="33">
        <f t="shared" si="0"/>
        <v>3</v>
      </c>
      <c r="G7" s="6">
        <f t="shared" ref="G7:G39" si="2">SUM(I7,K7,M7,O7,Q7)</f>
        <v>0</v>
      </c>
      <c r="H7" s="47"/>
      <c r="I7" s="96"/>
      <c r="J7" s="20"/>
      <c r="K7" s="98"/>
      <c r="L7" s="20"/>
      <c r="M7" s="98"/>
      <c r="N7" s="20"/>
      <c r="O7" s="98"/>
      <c r="P7" s="20"/>
      <c r="Q7" s="98"/>
      <c r="R7" s="62"/>
      <c r="T7" s="5"/>
    </row>
    <row r="8" spans="1:20" ht="14.25" x14ac:dyDescent="0.2">
      <c r="A8" s="125"/>
      <c r="B8" s="141" t="s">
        <v>42</v>
      </c>
      <c r="C8" s="142"/>
      <c r="D8" s="142"/>
      <c r="E8" s="27"/>
      <c r="F8" s="34">
        <f t="shared" si="0"/>
        <v>4</v>
      </c>
      <c r="G8" s="11">
        <f t="shared" si="2"/>
        <v>0</v>
      </c>
      <c r="H8" s="39"/>
      <c r="I8" s="97"/>
      <c r="J8" s="21"/>
      <c r="K8" s="99"/>
      <c r="L8" s="21"/>
      <c r="M8" s="99"/>
      <c r="N8" s="21"/>
      <c r="O8" s="99"/>
      <c r="P8" s="21"/>
      <c r="Q8" s="99"/>
      <c r="R8" s="63"/>
      <c r="T8" s="5"/>
    </row>
    <row r="9" spans="1:20" ht="18" customHeight="1" x14ac:dyDescent="0.2">
      <c r="A9" s="156" t="s">
        <v>31</v>
      </c>
      <c r="B9" s="157"/>
      <c r="C9" s="157"/>
      <c r="D9" s="157"/>
      <c r="E9" s="25" t="str">
        <f>"ř."&amp;F10&amp;" až "&amp;F15&amp;" "</f>
        <v xml:space="preserve">ř.6 až 11 </v>
      </c>
      <c r="F9" s="32">
        <f t="shared" si="0"/>
        <v>5</v>
      </c>
      <c r="G9" s="8">
        <f t="shared" si="2"/>
        <v>0</v>
      </c>
      <c r="H9" s="38">
        <f t="shared" ref="H9:H39" si="3">SUM(J9,L9,N9,P9,R9)</f>
        <v>0</v>
      </c>
      <c r="I9" s="9">
        <f t="shared" ref="I9:R9" si="4">SUM(I10:I15)</f>
        <v>0</v>
      </c>
      <c r="J9" s="10">
        <f t="shared" si="4"/>
        <v>0</v>
      </c>
      <c r="K9" s="8">
        <f t="shared" si="4"/>
        <v>0</v>
      </c>
      <c r="L9" s="10">
        <f t="shared" si="4"/>
        <v>0</v>
      </c>
      <c r="M9" s="8">
        <f t="shared" si="4"/>
        <v>0</v>
      </c>
      <c r="N9" s="10">
        <f t="shared" si="4"/>
        <v>0</v>
      </c>
      <c r="O9" s="8">
        <f t="shared" si="4"/>
        <v>0</v>
      </c>
      <c r="P9" s="10">
        <f t="shared" si="4"/>
        <v>0</v>
      </c>
      <c r="Q9" s="9">
        <f t="shared" si="4"/>
        <v>0</v>
      </c>
      <c r="R9" s="38">
        <f t="shared" si="4"/>
        <v>0</v>
      </c>
      <c r="T9" s="5"/>
    </row>
    <row r="10" spans="1:20" ht="14.25" x14ac:dyDescent="0.2">
      <c r="A10" s="149" t="s">
        <v>19</v>
      </c>
      <c r="B10" s="139" t="s">
        <v>27</v>
      </c>
      <c r="C10" s="140"/>
      <c r="D10" s="140"/>
      <c r="E10" s="26"/>
      <c r="F10" s="33">
        <f t="shared" si="0"/>
        <v>6</v>
      </c>
      <c r="G10" s="6">
        <f t="shared" si="2"/>
        <v>0</v>
      </c>
      <c r="H10" s="47">
        <f t="shared" si="3"/>
        <v>0</v>
      </c>
      <c r="I10" s="96"/>
      <c r="J10" s="16"/>
      <c r="K10" s="98"/>
      <c r="L10" s="16"/>
      <c r="M10" s="98"/>
      <c r="N10" s="16"/>
      <c r="O10" s="98"/>
      <c r="P10" s="16"/>
      <c r="Q10" s="98"/>
      <c r="R10" s="64"/>
      <c r="T10" s="5"/>
    </row>
    <row r="11" spans="1:20" ht="14.25" x14ac:dyDescent="0.2">
      <c r="A11" s="150"/>
      <c r="B11" s="135" t="s">
        <v>36</v>
      </c>
      <c r="C11" s="117"/>
      <c r="D11" s="145"/>
      <c r="E11" s="146"/>
      <c r="F11" s="35">
        <f t="shared" si="0"/>
        <v>7</v>
      </c>
      <c r="G11" s="11">
        <f t="shared" si="2"/>
        <v>0</v>
      </c>
      <c r="H11" s="39">
        <f t="shared" si="3"/>
        <v>0</v>
      </c>
      <c r="I11" s="100"/>
      <c r="J11" s="17"/>
      <c r="K11" s="101"/>
      <c r="L11" s="17"/>
      <c r="M11" s="101"/>
      <c r="N11" s="17"/>
      <c r="O11" s="101"/>
      <c r="P11" s="17"/>
      <c r="Q11" s="101"/>
      <c r="R11" s="65"/>
      <c r="T11" s="5"/>
    </row>
    <row r="12" spans="1:20" ht="14.25" x14ac:dyDescent="0.2">
      <c r="A12" s="150"/>
      <c r="B12" s="135"/>
      <c r="C12" s="117"/>
      <c r="D12" s="118"/>
      <c r="E12" s="119"/>
      <c r="F12" s="35">
        <f t="shared" si="0"/>
        <v>8</v>
      </c>
      <c r="G12" s="11">
        <f t="shared" si="2"/>
        <v>0</v>
      </c>
      <c r="H12" s="39">
        <f t="shared" si="3"/>
        <v>0</v>
      </c>
      <c r="I12" s="100"/>
      <c r="J12" s="17"/>
      <c r="K12" s="101"/>
      <c r="L12" s="17"/>
      <c r="M12" s="101"/>
      <c r="N12" s="17"/>
      <c r="O12" s="101"/>
      <c r="P12" s="17"/>
      <c r="Q12" s="101"/>
      <c r="R12" s="65"/>
      <c r="T12" s="5"/>
    </row>
    <row r="13" spans="1:20" ht="14.25" x14ac:dyDescent="0.2">
      <c r="A13" s="150"/>
      <c r="B13" s="135"/>
      <c r="C13" s="117"/>
      <c r="D13" s="118"/>
      <c r="E13" s="119"/>
      <c r="F13" s="35">
        <f t="shared" si="0"/>
        <v>9</v>
      </c>
      <c r="G13" s="11">
        <f t="shared" si="2"/>
        <v>0</v>
      </c>
      <c r="H13" s="39">
        <f t="shared" si="3"/>
        <v>0</v>
      </c>
      <c r="I13" s="100"/>
      <c r="J13" s="17"/>
      <c r="K13" s="101"/>
      <c r="L13" s="17"/>
      <c r="M13" s="101"/>
      <c r="N13" s="17"/>
      <c r="O13" s="101"/>
      <c r="P13" s="17"/>
      <c r="Q13" s="101"/>
      <c r="R13" s="65"/>
      <c r="T13" s="5"/>
    </row>
    <row r="14" spans="1:20" ht="14.25" x14ac:dyDescent="0.2">
      <c r="A14" s="150"/>
      <c r="B14" s="135"/>
      <c r="C14" s="158" t="s">
        <v>35</v>
      </c>
      <c r="D14" s="159"/>
      <c r="E14" s="28"/>
      <c r="F14" s="35">
        <f t="shared" si="0"/>
        <v>10</v>
      </c>
      <c r="G14" s="11">
        <f t="shared" si="2"/>
        <v>0</v>
      </c>
      <c r="H14" s="39">
        <f t="shared" si="3"/>
        <v>0</v>
      </c>
      <c r="I14" s="100"/>
      <c r="J14" s="12">
        <f>I14</f>
        <v>0</v>
      </c>
      <c r="K14" s="101"/>
      <c r="L14" s="12">
        <f>K14</f>
        <v>0</v>
      </c>
      <c r="M14" s="101"/>
      <c r="N14" s="12">
        <f>M14</f>
        <v>0</v>
      </c>
      <c r="O14" s="101"/>
      <c r="P14" s="12">
        <f>O14</f>
        <v>0</v>
      </c>
      <c r="Q14" s="101"/>
      <c r="R14" s="39">
        <f>Q14</f>
        <v>0</v>
      </c>
      <c r="T14" s="5"/>
    </row>
    <row r="15" spans="1:20" ht="15" thickBot="1" x14ac:dyDescent="0.25">
      <c r="A15" s="151"/>
      <c r="B15" s="160" t="s">
        <v>32</v>
      </c>
      <c r="C15" s="161"/>
      <c r="D15" s="161"/>
      <c r="E15" s="27"/>
      <c r="F15" s="34">
        <f t="shared" si="0"/>
        <v>11</v>
      </c>
      <c r="G15" s="7">
        <f t="shared" si="2"/>
        <v>0</v>
      </c>
      <c r="H15" s="48">
        <f t="shared" si="3"/>
        <v>0</v>
      </c>
      <c r="I15" s="97"/>
      <c r="J15" s="15"/>
      <c r="K15" s="99"/>
      <c r="L15" s="15"/>
      <c r="M15" s="99"/>
      <c r="N15" s="15"/>
      <c r="O15" s="99"/>
      <c r="P15" s="15"/>
      <c r="Q15" s="99"/>
      <c r="R15" s="66"/>
      <c r="T15" s="5"/>
    </row>
    <row r="16" spans="1:20" ht="21" customHeight="1" thickBot="1" x14ac:dyDescent="0.25">
      <c r="A16" s="137" t="s">
        <v>30</v>
      </c>
      <c r="B16" s="138"/>
      <c r="C16" s="138"/>
      <c r="D16" s="138"/>
      <c r="E16" s="71" t="str">
        <f>"ř."&amp;F17&amp;" + ř."&amp;F38&amp;" "</f>
        <v xml:space="preserve">ř.13 + ř.34 </v>
      </c>
      <c r="F16" s="72">
        <f t="shared" si="0"/>
        <v>12</v>
      </c>
      <c r="G16" s="73">
        <f>G17+G38</f>
        <v>0</v>
      </c>
      <c r="H16" s="74">
        <f>H17+H38</f>
        <v>0</v>
      </c>
      <c r="I16" s="75">
        <f t="shared" ref="I16:R16" si="5">SUM(I18,I24,I30,I35)</f>
        <v>0</v>
      </c>
      <c r="J16" s="76">
        <f t="shared" si="5"/>
        <v>0</v>
      </c>
      <c r="K16" s="75">
        <f t="shared" si="5"/>
        <v>0</v>
      </c>
      <c r="L16" s="76">
        <f t="shared" si="5"/>
        <v>0</v>
      </c>
      <c r="M16" s="75">
        <f t="shared" si="5"/>
        <v>0</v>
      </c>
      <c r="N16" s="76">
        <f t="shared" si="5"/>
        <v>0</v>
      </c>
      <c r="O16" s="75">
        <f t="shared" si="5"/>
        <v>0</v>
      </c>
      <c r="P16" s="76">
        <f t="shared" si="5"/>
        <v>0</v>
      </c>
      <c r="Q16" s="75">
        <f t="shared" si="5"/>
        <v>0</v>
      </c>
      <c r="R16" s="74">
        <f t="shared" si="5"/>
        <v>0</v>
      </c>
      <c r="T16" s="5"/>
    </row>
    <row r="17" spans="1:20" ht="18" customHeight="1" x14ac:dyDescent="0.2">
      <c r="A17" s="128" t="s">
        <v>29</v>
      </c>
      <c r="B17" s="129"/>
      <c r="C17" s="129"/>
      <c r="D17" s="40"/>
      <c r="E17" s="41" t="str">
        <f>"ř."&amp;F18&amp;" + ř."&amp;F24&amp;" + ř."&amp;F30&amp;" + ř."&amp;F35&amp;" "</f>
        <v xml:space="preserve">ř.14 + ř.20 + ř.26 + ř.31 </v>
      </c>
      <c r="F17" s="42">
        <f t="shared" si="0"/>
        <v>13</v>
      </c>
      <c r="G17" s="43">
        <f t="shared" si="2"/>
        <v>0</v>
      </c>
      <c r="H17" s="46">
        <f t="shared" si="3"/>
        <v>0</v>
      </c>
      <c r="I17" s="44">
        <f>IF(SUM(J18,J24,J30,J35)&gt;SUM(I18,I24,I30,I35),"zvyš tyto výd",SUM(I18,I24,I30,I35))</f>
        <v>0</v>
      </c>
      <c r="J17" s="45">
        <f>IF(SUM(J18,J24,J30,J35)&gt;SUM(I18,I24,I30,I35),"sniž tyto výd",SUM(J18,J24,J30,J35))</f>
        <v>0</v>
      </c>
      <c r="K17" s="44">
        <f>IF(SUM(L18,L24,L30,L35)&gt;SUM(K18,K24,K30,K35),"zvyš tyto výd",SUM(K18,K24,K30,K35))</f>
        <v>0</v>
      </c>
      <c r="L17" s="45">
        <f>IF(SUM(L18,L24,L30,L35)&gt;SUM(K18,K24,K30,K35),"sniž tyto výd",SUM(L18,L24,L30,L35))</f>
        <v>0</v>
      </c>
      <c r="M17" s="44">
        <f>IF(SUM(N18,N24,N30,N35)&gt;SUM(M18,M24,M30,M35),"zvyš tyto výd",SUM(M18,M24,M30,M35))</f>
        <v>0</v>
      </c>
      <c r="N17" s="45">
        <f>IF(SUM(N18,N24,N30,N35)&gt;SUM(M18,M24,M30,M35),"sniž tyto výd",SUM(N18,N24,N30,N35))</f>
        <v>0</v>
      </c>
      <c r="O17" s="44">
        <f>IF(SUM(P18,P24,P30,P35)&gt;SUM(O18,O24,O30,O35),"zvyš tyto výd",SUM(O18,O24,O30,O35))</f>
        <v>0</v>
      </c>
      <c r="P17" s="45">
        <f>IF(SUM(P18,P24,P30,P35)&gt;SUM(O18,O24,O30,O35),"sniž tyto výd",SUM(P18,P24,P30,P35))</f>
        <v>0</v>
      </c>
      <c r="Q17" s="44">
        <f>IF(SUM(R18,R24,R30,R35)&gt;SUM(Q18,Q24,Q30,Q35),"zvyš tyto výd",SUM(Q18,Q24,Q30,Q35))</f>
        <v>0</v>
      </c>
      <c r="R17" s="46">
        <f>IF(SUM(R18,R24,R30,R35)&gt;SUM(Q18,Q24,Q30,Q35),"sniž tyto výd",SUM(R18,R24,R30,R35))</f>
        <v>0</v>
      </c>
      <c r="T17" s="5"/>
    </row>
    <row r="18" spans="1:20" ht="14.25" customHeight="1" x14ac:dyDescent="0.2">
      <c r="A18" s="152" t="s">
        <v>19</v>
      </c>
      <c r="B18" s="134" t="s">
        <v>0</v>
      </c>
      <c r="C18" s="143" t="s">
        <v>4</v>
      </c>
      <c r="D18" s="144"/>
      <c r="E18" s="25" t="str">
        <f>"ř."&amp;F19&amp;" až "&amp;F23&amp;" "</f>
        <v xml:space="preserve">ř.15 až 19 </v>
      </c>
      <c r="F18" s="32">
        <f t="shared" si="0"/>
        <v>14</v>
      </c>
      <c r="G18" s="8">
        <f t="shared" si="2"/>
        <v>0</v>
      </c>
      <c r="H18" s="38">
        <f t="shared" si="3"/>
        <v>0</v>
      </c>
      <c r="I18" s="9">
        <f t="shared" ref="I18:R18" si="6">SUM(I19:I23)</f>
        <v>0</v>
      </c>
      <c r="J18" s="10">
        <f t="shared" si="6"/>
        <v>0</v>
      </c>
      <c r="K18" s="8">
        <f t="shared" si="6"/>
        <v>0</v>
      </c>
      <c r="L18" s="10">
        <f t="shared" si="6"/>
        <v>0</v>
      </c>
      <c r="M18" s="8">
        <f t="shared" si="6"/>
        <v>0</v>
      </c>
      <c r="N18" s="10">
        <f t="shared" si="6"/>
        <v>0</v>
      </c>
      <c r="O18" s="8">
        <f t="shared" si="6"/>
        <v>0</v>
      </c>
      <c r="P18" s="10">
        <f t="shared" si="6"/>
        <v>0</v>
      </c>
      <c r="Q18" s="9">
        <f t="shared" si="6"/>
        <v>0</v>
      </c>
      <c r="R18" s="38">
        <f t="shared" si="6"/>
        <v>0</v>
      </c>
      <c r="T18" s="5"/>
    </row>
    <row r="19" spans="1:20" x14ac:dyDescent="0.2">
      <c r="A19" s="153"/>
      <c r="B19" s="135"/>
      <c r="C19" s="164" t="s">
        <v>5</v>
      </c>
      <c r="D19" s="165"/>
      <c r="E19" s="26"/>
      <c r="F19" s="33">
        <f t="shared" si="0"/>
        <v>15</v>
      </c>
      <c r="G19" s="6">
        <f t="shared" si="2"/>
        <v>0</v>
      </c>
      <c r="H19" s="47">
        <f t="shared" si="3"/>
        <v>0</v>
      </c>
      <c r="I19" s="98"/>
      <c r="J19" s="102"/>
      <c r="K19" s="98"/>
      <c r="L19" s="102"/>
      <c r="M19" s="98"/>
      <c r="N19" s="102"/>
      <c r="O19" s="98"/>
      <c r="P19" s="102"/>
      <c r="Q19" s="98"/>
      <c r="R19" s="103"/>
      <c r="S19" s="79">
        <f>IF(I19&lt;J19," CHYBA: výdaj ve sl.I &lt; sl.J",IF(K19&lt;L19," CHYBA: výdaj ve sl.K &lt; sl.L",IF(M19&lt;N19," CHYBA: výdaj ve sl.M &lt; sl.N",IF(O19&lt;P19," CHYBA: výdaj ve sl.O &lt; sl.P",IF(Q19&lt;R19," CHYBA: výdaj ve sl.Q &lt; sl.R",0)))))</f>
        <v>0</v>
      </c>
    </row>
    <row r="20" spans="1:20" ht="14.25" x14ac:dyDescent="0.2">
      <c r="A20" s="153"/>
      <c r="B20" s="135"/>
      <c r="C20" s="120" t="s">
        <v>6</v>
      </c>
      <c r="D20" s="121"/>
      <c r="E20" s="29"/>
      <c r="F20" s="35">
        <f t="shared" si="0"/>
        <v>16</v>
      </c>
      <c r="G20" s="11">
        <f t="shared" si="2"/>
        <v>0</v>
      </c>
      <c r="H20" s="39">
        <f t="shared" si="3"/>
        <v>0</v>
      </c>
      <c r="I20" s="101"/>
      <c r="J20" s="104"/>
      <c r="K20" s="101"/>
      <c r="L20" s="104"/>
      <c r="M20" s="101"/>
      <c r="N20" s="104"/>
      <c r="O20" s="101"/>
      <c r="P20" s="104"/>
      <c r="Q20" s="101"/>
      <c r="R20" s="105"/>
      <c r="S20" s="79">
        <f>IF(I20&lt;J20," CHYBA: výdaj ve sl.I &lt; sl.J",IF(K20&lt;L20," CHYBA: výdaj ve sl.K &lt; sl.L",IF(M20&lt;N20," CHYBA: výdaj ve sl.M &lt; sl.N",IF(O20&lt;P20," CHYBA: výdaj ve sl.O &lt; sl.P",IF(Q20&lt;R20," CHYBA: výdaj ve sl.Q &lt; sl.R",0)))))</f>
        <v>0</v>
      </c>
      <c r="T20" s="5"/>
    </row>
    <row r="21" spans="1:20" ht="14.25" x14ac:dyDescent="0.2">
      <c r="A21" s="153"/>
      <c r="B21" s="135"/>
      <c r="C21" s="120" t="s">
        <v>7</v>
      </c>
      <c r="D21" s="121"/>
      <c r="E21" s="29"/>
      <c r="F21" s="35">
        <f t="shared" si="0"/>
        <v>17</v>
      </c>
      <c r="G21" s="11">
        <f t="shared" si="2"/>
        <v>0</v>
      </c>
      <c r="H21" s="39">
        <f t="shared" si="3"/>
        <v>0</v>
      </c>
      <c r="I21" s="101"/>
      <c r="J21" s="104"/>
      <c r="K21" s="101"/>
      <c r="L21" s="104"/>
      <c r="M21" s="101"/>
      <c r="N21" s="104"/>
      <c r="O21" s="101"/>
      <c r="P21" s="104"/>
      <c r="Q21" s="101"/>
      <c r="R21" s="105"/>
      <c r="S21" s="79">
        <f>IF(I21&lt;J21," CHYBA: výdaj ve sl.I &lt; sl.J",IF(K21&lt;L21," CHYBA: výdaj ve sl.K &lt; sl.L",IF(M21&lt;N21," CHYBA: výdaj ve sl.M &lt; sl.N",IF(O21&lt;P21," CHYBA: výdaj ve sl.O &lt; sl.P",IF(Q21&lt;R21," CHYBA: výdaj ve sl.Q &lt; sl.R",0)))))</f>
        <v>0</v>
      </c>
      <c r="T21" s="5"/>
    </row>
    <row r="22" spans="1:20" ht="14.25" x14ac:dyDescent="0.2">
      <c r="A22" s="153"/>
      <c r="B22" s="135"/>
      <c r="C22" s="120" t="s">
        <v>8</v>
      </c>
      <c r="D22" s="121"/>
      <c r="E22" s="29"/>
      <c r="F22" s="35">
        <f t="shared" si="0"/>
        <v>18</v>
      </c>
      <c r="G22" s="11">
        <f t="shared" si="2"/>
        <v>0</v>
      </c>
      <c r="H22" s="39">
        <f t="shared" si="3"/>
        <v>0</v>
      </c>
      <c r="I22" s="101"/>
      <c r="J22" s="104"/>
      <c r="K22" s="101"/>
      <c r="L22" s="104"/>
      <c r="M22" s="101"/>
      <c r="N22" s="104"/>
      <c r="O22" s="101"/>
      <c r="P22" s="104"/>
      <c r="Q22" s="101"/>
      <c r="R22" s="105"/>
      <c r="S22" s="79">
        <f>IF(I22&lt;J22," CHYBA: výdaj ve sl.I &lt; sl.J",IF(K22&lt;L22," CHYBA: výdaj ve sl.K &lt; sl.L",IF(M22&lt;N22," CHYBA: výdaj ve sl.M &lt; sl.N",IF(O22&lt;P22," CHYBA: výdaj ve sl.O &lt; sl.P",IF(Q22&lt;R22," CHYBA: výdaj ve sl.Q &lt; sl.R",0)))))</f>
        <v>0</v>
      </c>
      <c r="T22" s="5"/>
    </row>
    <row r="23" spans="1:20" ht="14.25" x14ac:dyDescent="0.2">
      <c r="A23" s="153"/>
      <c r="B23" s="136"/>
      <c r="C23" s="162" t="s">
        <v>9</v>
      </c>
      <c r="D23" s="163"/>
      <c r="E23" s="27"/>
      <c r="F23" s="34">
        <f t="shared" si="0"/>
        <v>19</v>
      </c>
      <c r="G23" s="7">
        <f t="shared" si="2"/>
        <v>0</v>
      </c>
      <c r="H23" s="48">
        <f t="shared" si="3"/>
        <v>0</v>
      </c>
      <c r="I23" s="101"/>
      <c r="J23" s="104"/>
      <c r="K23" s="101"/>
      <c r="L23" s="106"/>
      <c r="M23" s="101"/>
      <c r="N23" s="106"/>
      <c r="O23" s="101"/>
      <c r="P23" s="106"/>
      <c r="Q23" s="101"/>
      <c r="R23" s="107"/>
      <c r="S23" s="79">
        <f>IF(I23&lt;J23," CHYBA: výdaj ve sl.I &lt; sl.J",IF(K23&lt;L23," CHYBA: výdaj ve sl.K &lt; sl.L",IF(M23&lt;N23," CHYBA: výdaj ve sl.M &lt; sl.N",IF(O23&lt;P23," CHYBA: výdaj ve sl.O &lt; sl.P",IF(Q23&lt;R23," CHYBA: výdaj ve sl.Q &lt; sl.R",0)))))</f>
        <v>0</v>
      </c>
      <c r="T23" s="5"/>
    </row>
    <row r="24" spans="1:20" ht="14.25" customHeight="1" x14ac:dyDescent="0.2">
      <c r="A24" s="153"/>
      <c r="B24" s="134" t="s">
        <v>1</v>
      </c>
      <c r="C24" s="143" t="s">
        <v>4</v>
      </c>
      <c r="D24" s="144"/>
      <c r="E24" s="25" t="str">
        <f>"ř."&amp;F25&amp;" až "&amp;F29&amp;" "</f>
        <v xml:space="preserve">ř.21 až 25 </v>
      </c>
      <c r="F24" s="32">
        <f t="shared" si="0"/>
        <v>20</v>
      </c>
      <c r="G24" s="8">
        <f t="shared" si="2"/>
        <v>0</v>
      </c>
      <c r="H24" s="38">
        <f t="shared" si="3"/>
        <v>0</v>
      </c>
      <c r="I24" s="9">
        <f t="shared" ref="I24:R24" si="7">SUM(I25:I29)</f>
        <v>0</v>
      </c>
      <c r="J24" s="10">
        <f t="shared" si="7"/>
        <v>0</v>
      </c>
      <c r="K24" s="8">
        <f t="shared" si="7"/>
        <v>0</v>
      </c>
      <c r="L24" s="10">
        <f t="shared" si="7"/>
        <v>0</v>
      </c>
      <c r="M24" s="8">
        <f t="shared" si="7"/>
        <v>0</v>
      </c>
      <c r="N24" s="10">
        <f t="shared" si="7"/>
        <v>0</v>
      </c>
      <c r="O24" s="8">
        <f t="shared" si="7"/>
        <v>0</v>
      </c>
      <c r="P24" s="10">
        <f t="shared" si="7"/>
        <v>0</v>
      </c>
      <c r="Q24" s="9">
        <f t="shared" si="7"/>
        <v>0</v>
      </c>
      <c r="R24" s="38">
        <f t="shared" si="7"/>
        <v>0</v>
      </c>
      <c r="T24" s="5"/>
    </row>
    <row r="25" spans="1:20" ht="14.25" x14ac:dyDescent="0.2">
      <c r="A25" s="153"/>
      <c r="B25" s="135"/>
      <c r="C25" s="164" t="s">
        <v>10</v>
      </c>
      <c r="D25" s="165"/>
      <c r="E25" s="26"/>
      <c r="F25" s="33">
        <f t="shared" si="0"/>
        <v>21</v>
      </c>
      <c r="G25" s="6">
        <f t="shared" si="2"/>
        <v>0</v>
      </c>
      <c r="H25" s="47">
        <f t="shared" si="3"/>
        <v>0</v>
      </c>
      <c r="I25" s="98"/>
      <c r="J25" s="102"/>
      <c r="K25" s="98"/>
      <c r="L25" s="102"/>
      <c r="M25" s="98"/>
      <c r="N25" s="102"/>
      <c r="O25" s="98"/>
      <c r="P25" s="102"/>
      <c r="Q25" s="98"/>
      <c r="R25" s="103"/>
      <c r="S25" s="79">
        <f>IF(I25&lt;J25," CHYBA: výdaj ve sl.I &lt; sl.J",IF(K25&lt;L25," CHYBA: výdaj ve sl.K &lt; sl.L",IF(M25&lt;N25," CHYBA: výdaj ve sl.M &lt; sl.N",IF(O25&lt;P25," CHYBA: výdaj ve sl.O &lt; sl.P",IF(Q25&lt;R25," CHYBA: výdaj ve sl.Q &lt; sl.R",0)))))</f>
        <v>0</v>
      </c>
      <c r="T25" s="5"/>
    </row>
    <row r="26" spans="1:20" ht="14.25" x14ac:dyDescent="0.2">
      <c r="A26" s="153"/>
      <c r="B26" s="135"/>
      <c r="C26" s="120" t="s">
        <v>11</v>
      </c>
      <c r="D26" s="121"/>
      <c r="E26" s="29"/>
      <c r="F26" s="35">
        <f t="shared" si="0"/>
        <v>22</v>
      </c>
      <c r="G26" s="11">
        <f t="shared" si="2"/>
        <v>0</v>
      </c>
      <c r="H26" s="39">
        <f t="shared" si="3"/>
        <v>0</v>
      </c>
      <c r="I26" s="101"/>
      <c r="J26" s="104"/>
      <c r="K26" s="101"/>
      <c r="L26" s="104"/>
      <c r="M26" s="101"/>
      <c r="N26" s="104"/>
      <c r="O26" s="101"/>
      <c r="P26" s="104"/>
      <c r="Q26" s="101"/>
      <c r="R26" s="105"/>
      <c r="S26" s="79">
        <f>IF(I26&lt;J26," CHYBA: výdaj ve sl.I &lt; sl.J",IF(K26&lt;L26," CHYBA: výdaj ve sl.K &lt; sl.L",IF(M26&lt;N26," CHYBA: výdaj ve sl.M &lt; sl.N",IF(O26&lt;P26," CHYBA: výdaj ve sl.O &lt; sl.P",IF(Q26&lt;R26," CHYBA: výdaj ve sl.Q &lt; sl.R",0)))))</f>
        <v>0</v>
      </c>
      <c r="T26" s="5"/>
    </row>
    <row r="27" spans="1:20" ht="14.25" x14ac:dyDescent="0.2">
      <c r="A27" s="153"/>
      <c r="B27" s="135"/>
      <c r="C27" s="120" t="s">
        <v>12</v>
      </c>
      <c r="D27" s="121"/>
      <c r="E27" s="29"/>
      <c r="F27" s="35">
        <f t="shared" si="0"/>
        <v>23</v>
      </c>
      <c r="G27" s="11">
        <f t="shared" si="2"/>
        <v>0</v>
      </c>
      <c r="H27" s="39">
        <f t="shared" si="3"/>
        <v>0</v>
      </c>
      <c r="I27" s="101"/>
      <c r="J27" s="104"/>
      <c r="K27" s="101"/>
      <c r="L27" s="104"/>
      <c r="M27" s="101"/>
      <c r="N27" s="104"/>
      <c r="O27" s="101"/>
      <c r="P27" s="104"/>
      <c r="Q27" s="101"/>
      <c r="R27" s="105"/>
      <c r="S27" s="79">
        <f>IF(I27&lt;J27," CHYBA: výdaj ve sl.I &lt; sl.J",IF(K27&lt;L27," CHYBA: výdaj ve sl.K &lt; sl.L",IF(M27&lt;N27," CHYBA: výdaj ve sl.M &lt; sl.N",IF(O27&lt;P27," CHYBA: výdaj ve sl.O &lt; sl.P",IF(Q27&lt;R27," CHYBA: výdaj ve sl.Q &lt; sl.R",0)))))</f>
        <v>0</v>
      </c>
      <c r="T27" s="5"/>
    </row>
    <row r="28" spans="1:20" ht="14.25" x14ac:dyDescent="0.2">
      <c r="A28" s="153"/>
      <c r="B28" s="135"/>
      <c r="C28" s="120" t="s">
        <v>13</v>
      </c>
      <c r="D28" s="121"/>
      <c r="E28" s="29"/>
      <c r="F28" s="35">
        <f t="shared" si="0"/>
        <v>24</v>
      </c>
      <c r="G28" s="11">
        <f t="shared" si="2"/>
        <v>0</v>
      </c>
      <c r="H28" s="39">
        <f t="shared" si="3"/>
        <v>0</v>
      </c>
      <c r="I28" s="101"/>
      <c r="J28" s="104"/>
      <c r="K28" s="101"/>
      <c r="L28" s="104"/>
      <c r="M28" s="101"/>
      <c r="N28" s="104"/>
      <c r="O28" s="101"/>
      <c r="P28" s="104"/>
      <c r="Q28" s="101"/>
      <c r="R28" s="105"/>
      <c r="S28" s="79">
        <f>IF(I28&lt;J28," CHYBA: výdaj ve sl.I &lt; sl.J",IF(K28&lt;L28," CHYBA: výdaj ve sl.K &lt; sl.L",IF(M28&lt;N28," CHYBA: výdaj ve sl.M &lt; sl.N",IF(O28&lt;P28," CHYBA: výdaj ve sl.O &lt; sl.P",IF(Q28&lt;R28," CHYBA: výdaj ve sl.Q &lt; sl.R",0)))))</f>
        <v>0</v>
      </c>
      <c r="T28" s="5"/>
    </row>
    <row r="29" spans="1:20" ht="14.25" x14ac:dyDescent="0.2">
      <c r="A29" s="153"/>
      <c r="B29" s="155"/>
      <c r="C29" s="162" t="s">
        <v>14</v>
      </c>
      <c r="D29" s="163"/>
      <c r="E29" s="30"/>
      <c r="F29" s="36">
        <f t="shared" si="0"/>
        <v>25</v>
      </c>
      <c r="G29" s="13">
        <f t="shared" si="2"/>
        <v>0</v>
      </c>
      <c r="H29" s="49">
        <f t="shared" si="3"/>
        <v>0</v>
      </c>
      <c r="I29" s="101"/>
      <c r="J29" s="104"/>
      <c r="K29" s="101"/>
      <c r="L29" s="104"/>
      <c r="M29" s="101"/>
      <c r="N29" s="104"/>
      <c r="O29" s="101"/>
      <c r="P29" s="104"/>
      <c r="Q29" s="101"/>
      <c r="R29" s="105"/>
      <c r="S29" s="79">
        <f>IF(I29&lt;J29," CHYBA: výdaj ve sl.I &lt; sl.J",IF(K29&lt;L29," CHYBA: výdaj ve sl.K &lt; sl.L",IF(M29&lt;N29," CHYBA: výdaj ve sl.M &lt; sl.N",IF(O29&lt;P29," CHYBA: výdaj ve sl.O &lt; sl.P",IF(Q29&lt;R29," CHYBA: výdaj ve sl.Q &lt; sl.R",0)))))</f>
        <v>0</v>
      </c>
      <c r="T29" s="5"/>
    </row>
    <row r="30" spans="1:20" ht="14.25" customHeight="1" x14ac:dyDescent="0.2">
      <c r="A30" s="153"/>
      <c r="B30" s="134" t="s">
        <v>45</v>
      </c>
      <c r="C30" s="143" t="s">
        <v>4</v>
      </c>
      <c r="D30" s="144"/>
      <c r="E30" s="25" t="str">
        <f>"ř."&amp;F31&amp;" až "&amp;F34&amp;" "</f>
        <v xml:space="preserve">ř.27 až 30 </v>
      </c>
      <c r="F30" s="32">
        <f t="shared" si="0"/>
        <v>26</v>
      </c>
      <c r="G30" s="8">
        <f t="shared" si="2"/>
        <v>0</v>
      </c>
      <c r="H30" s="38">
        <f t="shared" si="3"/>
        <v>0</v>
      </c>
      <c r="I30" s="9">
        <f t="shared" ref="I30:R30" si="8">SUM(I31:I34)</f>
        <v>0</v>
      </c>
      <c r="J30" s="10">
        <f t="shared" si="8"/>
        <v>0</v>
      </c>
      <c r="K30" s="8">
        <f t="shared" si="8"/>
        <v>0</v>
      </c>
      <c r="L30" s="10">
        <f t="shared" si="8"/>
        <v>0</v>
      </c>
      <c r="M30" s="8">
        <f t="shared" si="8"/>
        <v>0</v>
      </c>
      <c r="N30" s="10">
        <f t="shared" si="8"/>
        <v>0</v>
      </c>
      <c r="O30" s="8">
        <f t="shared" si="8"/>
        <v>0</v>
      </c>
      <c r="P30" s="10">
        <f t="shared" si="8"/>
        <v>0</v>
      </c>
      <c r="Q30" s="9">
        <f t="shared" si="8"/>
        <v>0</v>
      </c>
      <c r="R30" s="38">
        <f t="shared" si="8"/>
        <v>0</v>
      </c>
      <c r="T30" s="5"/>
    </row>
    <row r="31" spans="1:20" ht="14.25" x14ac:dyDescent="0.2">
      <c r="A31" s="153"/>
      <c r="B31" s="135"/>
      <c r="C31" s="164" t="s">
        <v>15</v>
      </c>
      <c r="D31" s="165"/>
      <c r="E31" s="26"/>
      <c r="F31" s="33">
        <f t="shared" si="0"/>
        <v>27</v>
      </c>
      <c r="G31" s="6">
        <f t="shared" si="2"/>
        <v>0</v>
      </c>
      <c r="H31" s="47">
        <f t="shared" si="3"/>
        <v>0</v>
      </c>
      <c r="I31" s="98"/>
      <c r="J31" s="102"/>
      <c r="K31" s="98"/>
      <c r="L31" s="102"/>
      <c r="M31" s="98"/>
      <c r="N31" s="102"/>
      <c r="O31" s="98"/>
      <c r="P31" s="102"/>
      <c r="Q31" s="98"/>
      <c r="R31" s="103"/>
      <c r="S31" s="79">
        <f t="shared" ref="S31:S38" si="9">IF(I31&lt;J31," CHYBA: výdaj ve sl.I &lt; sl.J",IF(K31&lt;L31," CHYBA: výdaj ve sl.K &lt; sl.L",IF(M31&lt;N31," CHYBA: výdaj ve sl.M &lt; sl.N",IF(O31&lt;P31," CHYBA: výdaj ve sl.O &lt; sl.P",IF(Q31&lt;R31," CHYBA: výdaj ve sl.Q &lt; sl.R",0)))))</f>
        <v>0</v>
      </c>
      <c r="T31" s="5"/>
    </row>
    <row r="32" spans="1:20" ht="14.25" x14ac:dyDescent="0.2">
      <c r="A32" s="153"/>
      <c r="B32" s="135"/>
      <c r="C32" s="120" t="s">
        <v>23</v>
      </c>
      <c r="D32" s="121"/>
      <c r="E32" s="29"/>
      <c r="F32" s="35">
        <f t="shared" si="0"/>
        <v>28</v>
      </c>
      <c r="G32" s="11">
        <f t="shared" si="2"/>
        <v>0</v>
      </c>
      <c r="H32" s="39">
        <f t="shared" si="3"/>
        <v>0</v>
      </c>
      <c r="I32" s="101"/>
      <c r="J32" s="104"/>
      <c r="K32" s="101"/>
      <c r="L32" s="104"/>
      <c r="M32" s="101"/>
      <c r="N32" s="104"/>
      <c r="O32" s="101"/>
      <c r="P32" s="104"/>
      <c r="Q32" s="101"/>
      <c r="R32" s="105"/>
      <c r="S32" s="79">
        <f t="shared" si="9"/>
        <v>0</v>
      </c>
      <c r="T32" s="5"/>
    </row>
    <row r="33" spans="1:20" ht="14.25" x14ac:dyDescent="0.2">
      <c r="A33" s="153"/>
      <c r="B33" s="135"/>
      <c r="C33" s="120" t="s">
        <v>16</v>
      </c>
      <c r="D33" s="121"/>
      <c r="E33" s="29"/>
      <c r="F33" s="35">
        <f t="shared" si="0"/>
        <v>29</v>
      </c>
      <c r="G33" s="11">
        <f t="shared" si="2"/>
        <v>0</v>
      </c>
      <c r="H33" s="39">
        <f t="shared" si="3"/>
        <v>0</v>
      </c>
      <c r="I33" s="101"/>
      <c r="J33" s="104"/>
      <c r="K33" s="101"/>
      <c r="L33" s="104"/>
      <c r="M33" s="101"/>
      <c r="N33" s="104"/>
      <c r="O33" s="101"/>
      <c r="P33" s="104"/>
      <c r="Q33" s="101"/>
      <c r="R33" s="105"/>
      <c r="S33" s="79">
        <f t="shared" si="9"/>
        <v>0</v>
      </c>
      <c r="T33" s="5"/>
    </row>
    <row r="34" spans="1:20" ht="14.25" x14ac:dyDescent="0.2">
      <c r="A34" s="153"/>
      <c r="B34" s="155"/>
      <c r="C34" s="162" t="s">
        <v>25</v>
      </c>
      <c r="D34" s="163"/>
      <c r="E34" s="30"/>
      <c r="F34" s="36">
        <f t="shared" si="0"/>
        <v>30</v>
      </c>
      <c r="G34" s="13">
        <f t="shared" si="2"/>
        <v>0</v>
      </c>
      <c r="H34" s="49">
        <f t="shared" si="3"/>
        <v>0</v>
      </c>
      <c r="I34" s="101"/>
      <c r="J34" s="106"/>
      <c r="K34" s="99"/>
      <c r="L34" s="106"/>
      <c r="M34" s="99"/>
      <c r="N34" s="106"/>
      <c r="O34" s="99"/>
      <c r="P34" s="106"/>
      <c r="Q34" s="99"/>
      <c r="R34" s="107"/>
      <c r="S34" s="79">
        <f t="shared" si="9"/>
        <v>0</v>
      </c>
      <c r="T34" s="5"/>
    </row>
    <row r="35" spans="1:20" ht="14.25" x14ac:dyDescent="0.2">
      <c r="A35" s="153"/>
      <c r="B35" s="177" t="s">
        <v>46</v>
      </c>
      <c r="C35" s="143" t="s">
        <v>4</v>
      </c>
      <c r="D35" s="144"/>
      <c r="E35" s="25" t="s">
        <v>47</v>
      </c>
      <c r="F35" s="32">
        <f t="shared" si="0"/>
        <v>31</v>
      </c>
      <c r="G35" s="8">
        <f t="shared" ref="G35" si="10">SUM(I35,K35,M35,O35,Q35)</f>
        <v>0</v>
      </c>
      <c r="H35" s="38">
        <f t="shared" ref="H35" si="11">SUM(J35,L35,N35,P35,R35)</f>
        <v>0</v>
      </c>
      <c r="I35" s="9">
        <f t="shared" ref="I35:R35" si="12">SUM(I36:I37)</f>
        <v>0</v>
      </c>
      <c r="J35" s="10">
        <f t="shared" si="12"/>
        <v>0</v>
      </c>
      <c r="K35" s="8">
        <f t="shared" si="12"/>
        <v>0</v>
      </c>
      <c r="L35" s="10">
        <f t="shared" si="12"/>
        <v>0</v>
      </c>
      <c r="M35" s="8">
        <f t="shared" si="12"/>
        <v>0</v>
      </c>
      <c r="N35" s="10">
        <f t="shared" si="12"/>
        <v>0</v>
      </c>
      <c r="O35" s="8">
        <f t="shared" si="12"/>
        <v>0</v>
      </c>
      <c r="P35" s="10">
        <f t="shared" si="12"/>
        <v>0</v>
      </c>
      <c r="Q35" s="9">
        <f t="shared" si="12"/>
        <v>0</v>
      </c>
      <c r="R35" s="38">
        <f t="shared" si="12"/>
        <v>0</v>
      </c>
      <c r="S35" s="79"/>
      <c r="T35" s="5"/>
    </row>
    <row r="36" spans="1:20" ht="14.25" x14ac:dyDescent="0.2">
      <c r="A36" s="154"/>
      <c r="B36" s="178"/>
      <c r="C36" s="117"/>
      <c r="D36" s="118"/>
      <c r="E36" s="119"/>
      <c r="F36" s="37">
        <f t="shared" si="0"/>
        <v>32</v>
      </c>
      <c r="G36" s="6">
        <f t="shared" si="2"/>
        <v>0</v>
      </c>
      <c r="H36" s="47">
        <f t="shared" si="3"/>
        <v>0</v>
      </c>
      <c r="I36" s="101"/>
      <c r="J36" s="104"/>
      <c r="K36" s="101"/>
      <c r="L36" s="104"/>
      <c r="M36" s="101"/>
      <c r="N36" s="104"/>
      <c r="O36" s="101"/>
      <c r="P36" s="104"/>
      <c r="Q36" s="101"/>
      <c r="R36" s="105"/>
      <c r="S36" s="79">
        <f t="shared" si="9"/>
        <v>0</v>
      </c>
      <c r="T36" s="5"/>
    </row>
    <row r="37" spans="1:20" ht="14.25" x14ac:dyDescent="0.2">
      <c r="A37" s="154"/>
      <c r="B37" s="179"/>
      <c r="C37" s="162" t="s">
        <v>22</v>
      </c>
      <c r="D37" s="163"/>
      <c r="E37" s="27"/>
      <c r="F37" s="34">
        <f t="shared" si="0"/>
        <v>33</v>
      </c>
      <c r="G37" s="11">
        <f t="shared" si="2"/>
        <v>0</v>
      </c>
      <c r="H37" s="39">
        <f t="shared" si="3"/>
        <v>0</v>
      </c>
      <c r="I37" s="99"/>
      <c r="J37" s="106"/>
      <c r="K37" s="99"/>
      <c r="L37" s="106"/>
      <c r="M37" s="99"/>
      <c r="N37" s="106"/>
      <c r="O37" s="99"/>
      <c r="P37" s="106"/>
      <c r="Q37" s="99"/>
      <c r="R37" s="107"/>
      <c r="S37" s="79">
        <f t="shared" si="9"/>
        <v>0</v>
      </c>
      <c r="T37" s="5"/>
    </row>
    <row r="38" spans="1:20" ht="18.75" customHeight="1" thickBot="1" x14ac:dyDescent="0.25">
      <c r="A38" s="168" t="s">
        <v>26</v>
      </c>
      <c r="B38" s="169"/>
      <c r="C38" s="169"/>
      <c r="D38" s="169"/>
      <c r="E38" s="170"/>
      <c r="F38" s="61">
        <f t="shared" si="0"/>
        <v>34</v>
      </c>
      <c r="G38" s="14">
        <f t="shared" si="2"/>
        <v>0</v>
      </c>
      <c r="H38" s="50">
        <f t="shared" si="3"/>
        <v>0</v>
      </c>
      <c r="I38" s="108"/>
      <c r="J38" s="109"/>
      <c r="K38" s="110"/>
      <c r="L38" s="109"/>
      <c r="M38" s="110"/>
      <c r="N38" s="109"/>
      <c r="O38" s="110"/>
      <c r="P38" s="109"/>
      <c r="Q38" s="110"/>
      <c r="R38" s="111"/>
      <c r="S38" s="79">
        <f t="shared" si="9"/>
        <v>0</v>
      </c>
      <c r="T38" s="5"/>
    </row>
    <row r="39" spans="1:20" ht="21" customHeight="1" thickBot="1" x14ac:dyDescent="0.25">
      <c r="A39" s="171" t="s">
        <v>34</v>
      </c>
      <c r="B39" s="172"/>
      <c r="C39" s="172"/>
      <c r="D39" s="172"/>
      <c r="E39" s="71" t="str">
        <f>"ř."&amp;F5&amp;" - ř."&amp;F16&amp;" "</f>
        <v xml:space="preserve">ř.1 - ř.12 </v>
      </c>
      <c r="F39" s="72">
        <f t="shared" si="0"/>
        <v>35</v>
      </c>
      <c r="G39" s="73">
        <f t="shared" si="2"/>
        <v>0</v>
      </c>
      <c r="H39" s="74">
        <f t="shared" si="3"/>
        <v>0</v>
      </c>
      <c r="I39" s="75">
        <f t="shared" ref="I39:R39" si="13">I5-I16</f>
        <v>0</v>
      </c>
      <c r="J39" s="76">
        <f t="shared" si="13"/>
        <v>0</v>
      </c>
      <c r="K39" s="75">
        <f t="shared" si="13"/>
        <v>0</v>
      </c>
      <c r="L39" s="76">
        <f t="shared" si="13"/>
        <v>0</v>
      </c>
      <c r="M39" s="75">
        <f t="shared" si="13"/>
        <v>0</v>
      </c>
      <c r="N39" s="76">
        <f t="shared" si="13"/>
        <v>0</v>
      </c>
      <c r="O39" s="75">
        <f t="shared" si="13"/>
        <v>0</v>
      </c>
      <c r="P39" s="76">
        <f t="shared" si="13"/>
        <v>0</v>
      </c>
      <c r="Q39" s="75">
        <f t="shared" si="13"/>
        <v>0</v>
      </c>
      <c r="R39" s="74">
        <f t="shared" si="13"/>
        <v>0</v>
      </c>
      <c r="T39" s="5"/>
    </row>
    <row r="40" spans="1:20" ht="9" customHeight="1" x14ac:dyDescent="0.2">
      <c r="A40" s="78"/>
      <c r="B40" s="78"/>
      <c r="C40" s="78"/>
      <c r="D40" s="78"/>
      <c r="E40" s="31"/>
      <c r="F40" s="19"/>
      <c r="G40" s="116"/>
      <c r="H40" s="116"/>
      <c r="I40" s="51"/>
      <c r="J40" s="51"/>
      <c r="K40" s="51"/>
      <c r="L40" s="51"/>
      <c r="M40" s="51"/>
      <c r="N40" s="51"/>
      <c r="O40" s="51"/>
      <c r="P40" s="51"/>
      <c r="Q40" s="51"/>
      <c r="R40" s="51"/>
      <c r="T40" s="5"/>
    </row>
    <row r="41" spans="1:20" ht="27" customHeight="1" x14ac:dyDescent="0.2">
      <c r="A41" s="175" t="s">
        <v>38</v>
      </c>
      <c r="B41" s="176"/>
      <c r="C41" s="176"/>
      <c r="D41" s="176"/>
      <c r="E41" s="52" t="str">
        <f>"ř."&amp;F14&amp;" ×100 / ř."&amp;F5&amp;" "</f>
        <v xml:space="preserve">ř.10 ×100 / ř.1 </v>
      </c>
      <c r="F41" s="53">
        <f>ROW(E41)-1-$F$43</f>
        <v>36</v>
      </c>
      <c r="G41" s="54" t="str">
        <f>IF($A$47,IF(G5,G14/G5,0)*100,IF(G39&lt;0,IF(G14,"v tabulce sniž výdaje","není     zadán NP"),IF(G39&lt;G14,IF(G39&gt;0,IF(G14,"snížit NP",""),IF(G14,IF(2*G14&gt;G5,"podíl NP je nad 50%",G14/G5*100),"není      zadán NP")),IF(G14,"NP není zapotřebí",""))))</f>
        <v/>
      </c>
      <c r="H41" s="55" t="str">
        <f>IF($A$47,"",IF(H39&lt;0,IF(H14,"snížit     výdaje","není      zadán NP"),IF(H39,IF(H16,"zvýšit     výdaje","zadat     výdaje"),"")))</f>
        <v/>
      </c>
      <c r="I41" s="56" t="str">
        <f>IF($A$47,IF(I5,I14/I5,0)*100,IF(I39&lt;0,IF(I14,"ve sl. snížit výdaje","není      zadán NP"),IF(I39&lt;I14,IF(I39&gt;0,IF(I14,"snížit NP",""),IF(I14,IF(2*I14&gt;I5,"podíl NP je nad 50%",I14/I5*100),IF(J16,"není      zadán NP",IF(I5&lt;I16,"ve sl. snížit výdaje",0)))),IF(I14,"NP není zapotřebí",IF(I39&gt;0,"ve sl. zvýšit výdaje","")))))</f>
        <v/>
      </c>
      <c r="J41" s="57" t="str">
        <f>IF($A$47,"",IF(J39&lt;0,IF(J14,"ve sl. snížit     výdaje","není     zadán NP"),IF(J39,IF(J16,"ve sl. zvýšit     výdaje","ve sl. zadat     výdaje"),"")))</f>
        <v/>
      </c>
      <c r="K41" s="56" t="str">
        <f>IF($A$47,IF(K5,K14/K5,0)*100,IF(K39&lt;0,IF(K14,"ve sl. snížit výdaje","není      zadán NP"),IF(K39&lt;K14,IF(K39&gt;0,IF(K14,"snížit NP",""),IF(K14,IF(2*K14&gt;K5,"podíl NP je nad 50%",K14/K5*100),IF(L16,"není      zadán NP",IF(K5&lt;K16,"ve sl. snížit výdaje",0)))),IF(K14,"NP není zapotřebí",IF(K39&gt;0,"ve sl. zvýšit výdaje","")))))</f>
        <v/>
      </c>
      <c r="L41" s="57" t="str">
        <f>IF($A$47,"",IF(L39&lt;0,IF(L14,"ve sl. snížit     výdaje","není     zadán NP"),IF(L39,IF(L16,"ve sl. zvýšit     výdaje","ve sl. zadat     výdaje"),"")))</f>
        <v/>
      </c>
      <c r="M41" s="56" t="str">
        <f>IF($A$47,IF(M5,M14/M5,0)*100,IF(M39&lt;0,IF(M14,"ve sl. snížit výdaje","není      zadán NP"),IF(M39&lt;M14,IF(M39&gt;0,IF(M14,"snížit NP",""),IF(M14,IF(2*M14&gt;M5,"podíl NP je nad 50%",M14/M5*100),IF(N16,"není      zadán NP",IF(M5&lt;M16,"ve sl. snížit výdaje",0)))),IF(M14,"NP není zapotřebí",IF(M39&gt;0,"ve sl. zvýšit výdaje","")))))</f>
        <v/>
      </c>
      <c r="N41" s="57" t="str">
        <f>IF($A$47,"",IF(N39&lt;0,IF(N14,"ve sl. snížit     výdaje","není     zadán NP"),IF(N39,IF(N16,"ve sl. zvýšit     výdaje","ve sl. zadat     výdaje"),"")))</f>
        <v/>
      </c>
      <c r="O41" s="56" t="str">
        <f>IF($A$47,IF(O5,O14/O5,0)*100,IF(O39&lt;0,IF(O14,"ve sl. snížit výdaje","není      zadán NP"),IF(O39&lt;O14,IF(O39&gt;0,IF(O14,"snížit NP",""),IF(O14,IF(2*O14&gt;O5,"podíl NP je nad 50%",O14/O5*100),IF(P16,"není      zadán NP",IF(O5&lt;O16,"ve sl. snížit výdaje",0)))),IF(O14,"NP není zapotřebí",IF(O39&gt;0,"ve sl. zvýšit výdaje","")))))</f>
        <v/>
      </c>
      <c r="P41" s="57" t="str">
        <f>IF($A$47,"",IF(P39&lt;0,IF(P14,"ve sl. snížit     výdaje","není     zadán NP"),IF(P39,IF(P16,"ve sl. zvýšit     výdaje","ve sl. zadat     výdaje"),"")))</f>
        <v/>
      </c>
      <c r="Q41" s="56" t="str">
        <f>IF($A$47,IF(Q5,Q14/Q5,0)*100,IF(Q39&lt;0,IF(Q14,"ve sl. snížit výdaje","není      zadán NP"),IF(Q39&lt;Q14,IF(Q39&gt;0,IF(Q14,"snížit NP",""),IF(Q14,IF(2*Q14&gt;Q5,"podíl NP je nad 50%",Q14/Q5*100),IF(R16,"není      zadán NP",IF(Q5&lt;Q16,"ve sl. snížit výdaje",0)))),IF(Q14,"NP není zapotřebí",IF(Q39&gt;0,"ve sl. zvýšit výdaje","")))))</f>
        <v/>
      </c>
      <c r="R41" s="57" t="str">
        <f>IF($A$47,"",IF(R39&lt;0,IF(R14,"ve sl. snížit     výdaje","není     zadán NP"),IF(R39,IF(R16,"ve sl. zvýšit     výdaje","ve sl. zadat     výdaje"),"")))</f>
        <v/>
      </c>
      <c r="T41" s="5"/>
    </row>
    <row r="42" spans="1:20" ht="27" customHeight="1" x14ac:dyDescent="0.2">
      <c r="A42" s="173" t="s">
        <v>37</v>
      </c>
      <c r="B42" s="174"/>
      <c r="C42" s="174"/>
      <c r="D42" s="166" t="str">
        <f>"ř."&amp;F14&amp;" sl. roční × 100 / ř."&amp;F14&amp;" sl. celkem "</f>
        <v xml:space="preserve">ř.10 sl. roční × 100 / ř.10 sl. celkem </v>
      </c>
      <c r="E42" s="167"/>
      <c r="F42" s="58">
        <f>ROW(D42)-1-$F$43</f>
        <v>37</v>
      </c>
      <c r="G42" s="22" t="str">
        <f>IF($A$47,"",IF(G39&lt;0,IF(G14,"nebo zvyš příjmy","zvýšit příjmy"),IF(G38&lt;H38,"zvýšit     výdaje 2","")))</f>
        <v/>
      </c>
      <c r="H42" s="59">
        <f>IF(H14,IF(H43,0,100),0)</f>
        <v>0</v>
      </c>
      <c r="I42" s="60">
        <f>IF($A$47,"",IF(I39&lt;0,IF(I14,"nebo zvýšit příjmy","zvýšit příjmy"),IF(I39&gt;0,IF(I14,0,"nebo snížit příjmy"),0)))</f>
        <v>0</v>
      </c>
      <c r="J42" s="23">
        <f>IF($A$47,IF($H$14,ROUND(J14/$H$14*100,2),0),IF(I38&lt;J38,"ve sl. snížit     výdaje 2",IF(J14,IF(J9&gt;J16,"nebo snížit NP",IF(J16&gt;J14,"nebo zvýšit NP",ROUND(J14/$H$14*100,2))),IF(J16,"ve sl. zrušit výdaje",0))))</f>
        <v>0</v>
      </c>
      <c r="K42" s="60">
        <f>IF($A$47,"",IF(K39&lt;0,IF(K14,"nebo zvýšit příjmy","zvýšit příjmy"),IF(K39&gt;0,IF(K14,0,"nebo snížit příjmy"),0)))</f>
        <v>0</v>
      </c>
      <c r="L42" s="23">
        <f>IF($A$47,IF($H$14,ROUND(L14/$H$14*100,2),0),IF(K38&lt;L38,"ve sl. snížit     výdaje 2",IF(L14,IF(L9&gt;L16,"nebo snížit NP",IF(L16&gt;L14,"nebo zvýšit NP",ROUND(L14/$H$14*100,2))),IF(L16,"ve sl. zrušit výdaje",0))))</f>
        <v>0</v>
      </c>
      <c r="M42" s="60">
        <f>IF($A$47,"",IF(M39&lt;0,IF(M14,"nebo zvýšit příjmy","zvýšit příjmy"),IF(M39&gt;0,IF(M14,0,"nebo snížit příjmy"),0)))</f>
        <v>0</v>
      </c>
      <c r="N42" s="23">
        <f>IF($A$47,IF($H$14,ROUND(N14/$H$14*100,2),0),IF(M38&lt;N38,"ve sl. snížit     výdaje 2",IF(N14,IF(N9&gt;N16,"nebo snížit NP",IF(N16&gt;N14,"nebo zvýšit NP",ROUND(N14/$H$14*100,2))),IF(N16,"ve sl. zrušit výdaje",0))))</f>
        <v>0</v>
      </c>
      <c r="O42" s="60">
        <f>IF($A$47,"",IF(O39&lt;0,IF(O14,"nebo zvýšit příjmy","zvýšit příjmy"),IF(O39&gt;0,IF(O14,0,"nebo snížit příjmy"),0)))</f>
        <v>0</v>
      </c>
      <c r="P42" s="23">
        <f>IF($A$47,IF($H$14,ROUND(P14/$H$14*100,2),0),IF(O38&lt;P38,"ve sl. snížit     výdaje 2",IF(P14,IF(P9&gt;P16,"nebo snížit NP",IF(P16&gt;P14,"nebo zvýšit NP",ROUND(P14/$H$14*100,2))),IF(P16,"ve sl. zrušit výdaje",0))))</f>
        <v>0</v>
      </c>
      <c r="Q42" s="60">
        <f>IF($A$47,"",IF(Q39&lt;0,IF(Q14,"nebo zvýšit příjmy","zvýšit příjmy"),IF(Q39&gt;0,IF(Q14,0,"nebo snížit příjmy"),0)))</f>
        <v>0</v>
      </c>
      <c r="R42" s="23">
        <f>IF($A$47,IF($H$14,ROUND(R14/$H$14*100,2),0),IF(Q38&lt;R38,"ve sl. snížit     výdaje 2",IF(R14,IF(R9&gt;R16,"nebo snížit NP",IF(R16&gt;R14,"nebo zvýšit NP",ROUND(R14/$H$14*100,2))),IF(R16,"ve sl. zrušit výdaje",0))))</f>
        <v>0</v>
      </c>
      <c r="T42" s="5"/>
    </row>
    <row r="43" spans="1:20" ht="13.5" customHeight="1" x14ac:dyDescent="0.2">
      <c r="F43" s="88">
        <v>4</v>
      </c>
      <c r="H43" s="24">
        <f>SUM(J43:N43,Q43:R43)</f>
        <v>0</v>
      </c>
      <c r="J43" s="24">
        <f>IF(ISTEXT(J42),1,0)</f>
        <v>0</v>
      </c>
      <c r="L43" s="24">
        <f>IF(ISTEXT(L42),1,0)</f>
        <v>0</v>
      </c>
      <c r="N43" s="24">
        <f>IF(ISTEXT(N42),1,0)</f>
        <v>0</v>
      </c>
      <c r="O43" s="18" t="s">
        <v>24</v>
      </c>
      <c r="Q43" s="24">
        <f>IF(ISTEXT(P42),1,0)</f>
        <v>0</v>
      </c>
      <c r="R43" s="24">
        <f>IF(ISTEXT(R42),1,0)</f>
        <v>0</v>
      </c>
      <c r="T43" s="5"/>
    </row>
    <row r="44" spans="1:20" ht="18.75" customHeight="1" x14ac:dyDescent="0.25">
      <c r="A44" s="91" t="s">
        <v>44</v>
      </c>
      <c r="O44" s="112"/>
      <c r="P44" s="115"/>
      <c r="Q44" s="113"/>
      <c r="R44" s="113"/>
    </row>
    <row r="45" spans="1:20" ht="18.75" customHeight="1" thickBot="1" x14ac:dyDescent="0.25">
      <c r="C45" s="81"/>
      <c r="O45" s="112"/>
      <c r="P45" s="115"/>
      <c r="Q45" s="113"/>
      <c r="R45" s="114"/>
    </row>
    <row r="46" spans="1:20" ht="21" customHeight="1" thickTop="1" thickBot="1" x14ac:dyDescent="0.25">
      <c r="A46" s="80">
        <v>1</v>
      </c>
      <c r="B46" s="84" t="s">
        <v>41</v>
      </c>
    </row>
    <row r="47" spans="1:20" ht="21" customHeight="1" thickTop="1" thickBot="1" x14ac:dyDescent="0.25">
      <c r="A47" s="80"/>
      <c r="B47" s="87" t="s">
        <v>48</v>
      </c>
    </row>
    <row r="48" spans="1:20" ht="21" customHeight="1" thickTop="1" x14ac:dyDescent="0.35">
      <c r="A48" s="86" t="str">
        <f>IF($A$46,"!! POZOR !!","")</f>
        <v>!! POZOR !!</v>
      </c>
    </row>
    <row r="49" spans="1:1" ht="16.5" customHeight="1" x14ac:dyDescent="0.2">
      <c r="A49" s="85" t="str">
        <f>IF($A$46,"  (1)  Data vpisujte jen do zeleně označených polí. Před tiskem toto zelené označení zrušte vynulováním buňky [A46].","")</f>
        <v xml:space="preserve">  (1)  Data vpisujte jen do zeleně označených polí. Před tiskem toto zelené označení zrušte vynulováním buňky [A46].</v>
      </c>
    </row>
    <row r="50" spans="1:1" ht="16.5" customHeight="1" x14ac:dyDescent="0.2">
      <c r="A50" s="85" t="str">
        <f>IF($A$46,"  (2)  Částky Příjmů i Výdajů uvádějte v kladných celých číslech ve formátu XXXX resp. X XXX, tj. bez desetinných míst.","")</f>
        <v xml:space="preserve">  (2)  Částky Příjmů i Výdajů uvádějte v kladných celých číslech ve formátu XXXX resp. X XXX, tj. bez desetinných míst.</v>
      </c>
    </row>
    <row r="51" spans="1:1" ht="16.5" customHeight="1" x14ac:dyDescent="0.25">
      <c r="A51" s="83" t="str">
        <f>IF($A$46,"  (3)  Zásada vyváženého rozpočtu projektu vyžaduje, aby se v každém sloupci daného roku Výdaje celkem [ř.12] rovnaly Příjmům celkem [ř.1].","")</f>
        <v xml:space="preserve">  (3)  Zásada vyváženého rozpočtu projektu vyžaduje, aby se v každém sloupci daného roku Výdaje celkem [ř.12] rovnaly Příjmům celkem [ř.1].</v>
      </c>
    </row>
    <row r="52" spans="1:1" ht="12.75" customHeight="1" x14ac:dyDescent="0.2"/>
  </sheetData>
  <sheetProtection algorithmName="SHA-512" hashValue="4lTAnFlxN8FTvcLoFWBns6zLMzPm3kx5z5pWRRmryp6pOgnilS7PaBH/5bViPOLvKxCnj88AkPBuEPYqDSf6fQ==" saltValue="Fq0XhhiOtXuL7WS9whf/pA==" spinCount="100000" sheet="1" objects="1" scenarios="1" selectLockedCells="1"/>
  <mergeCells count="51">
    <mergeCell ref="D42:E42"/>
    <mergeCell ref="A38:E38"/>
    <mergeCell ref="C24:D24"/>
    <mergeCell ref="C25:D25"/>
    <mergeCell ref="A39:D39"/>
    <mergeCell ref="A42:C42"/>
    <mergeCell ref="A41:D41"/>
    <mergeCell ref="C31:D31"/>
    <mergeCell ref="C34:D34"/>
    <mergeCell ref="C26:D26"/>
    <mergeCell ref="C27:D27"/>
    <mergeCell ref="C29:D29"/>
    <mergeCell ref="C30:D30"/>
    <mergeCell ref="B35:B37"/>
    <mergeCell ref="C35:D35"/>
    <mergeCell ref="C37:D37"/>
    <mergeCell ref="K1:R1"/>
    <mergeCell ref="K2:R2"/>
    <mergeCell ref="A10:A15"/>
    <mergeCell ref="B11:B14"/>
    <mergeCell ref="A18:A37"/>
    <mergeCell ref="B30:B34"/>
    <mergeCell ref="C32:D32"/>
    <mergeCell ref="C33:D33"/>
    <mergeCell ref="A9:D9"/>
    <mergeCell ref="B10:D10"/>
    <mergeCell ref="C14:D14"/>
    <mergeCell ref="B15:D15"/>
    <mergeCell ref="A16:D16"/>
    <mergeCell ref="C23:D23"/>
    <mergeCell ref="B24:B29"/>
    <mergeCell ref="C19:D19"/>
    <mergeCell ref="B18:B23"/>
    <mergeCell ref="A5:D5"/>
    <mergeCell ref="B7:D7"/>
    <mergeCell ref="B8:D8"/>
    <mergeCell ref="A17:C17"/>
    <mergeCell ref="C18:D18"/>
    <mergeCell ref="C11:E11"/>
    <mergeCell ref="C12:E12"/>
    <mergeCell ref="C13:E13"/>
    <mergeCell ref="G3:H3"/>
    <mergeCell ref="A7:A8"/>
    <mergeCell ref="F3:F4"/>
    <mergeCell ref="A6:D6"/>
    <mergeCell ref="A3:E4"/>
    <mergeCell ref="C36:E36"/>
    <mergeCell ref="C22:D22"/>
    <mergeCell ref="C28:D28"/>
    <mergeCell ref="C20:D20"/>
    <mergeCell ref="C21:D21"/>
  </mergeCells>
  <phoneticPr fontId="0" type="noConversion"/>
  <conditionalFormatting sqref="S19:S23 S25:S29 S31:S38">
    <cfRule type="expression" dxfId="2" priority="2" stopIfTrue="1">
      <formula>ISTEXT(S19)</formula>
    </cfRule>
  </conditionalFormatting>
  <conditionalFormatting sqref="Q19:Q23 O19:O23 M19:M23 K19:K23 I25:I29 Q25:Q29 O25:O29 M25:M29 K25:K29 I19:I23 Q31:Q34 O31:O34 M31:M34 K31:K34 I31:I34 I36:I38 K36:K38 M36:M38 O36:O38 Q36:Q38">
    <cfRule type="expression" dxfId="1" priority="9" stopIfTrue="1">
      <formula>I19&lt;J19</formula>
    </cfRule>
  </conditionalFormatting>
  <conditionalFormatting sqref="A1:R45">
    <cfRule type="expression" dxfId="0" priority="10" stopIfTrue="1">
      <formula>$A$46=0</formula>
    </cfRule>
  </conditionalFormatting>
  <pageMargins left="0.59055118110236227" right="0.51181102362204722" top="0.43307086614173229" bottom="0.35433070866141736" header="0.39370078740157483" footer="0.23622047244094491"/>
  <pageSetup paperSize="9" scale="76" orientation="landscape" horizontalDpi="4294967292" r:id="rId1"/>
  <headerFooter alignWithMargins="0">
    <oddFooter>&amp;C&amp;"Arial CE,kurzíva"&amp;7&amp;F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</vt:lpstr>
      <vt:lpstr>Rozpočet!Oblast_tisku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 příjmů a výdajů na projekt</dc:title>
  <dc:subject/>
  <dc:creator>Nadace rozvoje zdraví, Karviná</dc:creator>
  <cp:lastModifiedBy>PC</cp:lastModifiedBy>
  <cp:lastPrinted>2014-05-30T08:34:39Z</cp:lastPrinted>
  <dcterms:created xsi:type="dcterms:W3CDTF">2000-12-10T20:02:15Z</dcterms:created>
  <dcterms:modified xsi:type="dcterms:W3CDTF">2026-04-02T21:38:36Z</dcterms:modified>
</cp:coreProperties>
</file>